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xml"/>
  <Override PartName="/xl/charts/chart4.xml" ContentType="application/vnd.openxmlformats-officedocument.drawingml.chart+xml"/>
  <Override PartName="/xl/charts/style2.xml" ContentType="application/vnd.ms-office.chartstyle+xml"/>
  <Override PartName="/xl/charts/colors2.xml" ContentType="application/vnd.ms-office.chartcolorstyle+xml"/>
  <Override PartName="/xl/charts/chart5.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4.xml" ContentType="application/vnd.ms-office.chartstyle+xml"/>
  <Override PartName="/xl/charts/colors4.xml" ContentType="application/vnd.ms-office.chartcolorstyle+xml"/>
  <Override PartName="/xl/theme/themeOverride1.xml" ContentType="application/vnd.openxmlformats-officedocument.themeOverride+xml"/>
  <Override PartName="/xl/drawings/drawing7.xml" ContentType="application/vnd.openxmlformats-officedocument.drawing+xml"/>
  <Override PartName="/xl/charts/chart7.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8.xml" ContentType="application/vnd.openxmlformats-officedocument.drawingml.chart+xml"/>
  <Override PartName="/xl/charts/style5.xml" ContentType="application/vnd.ms-office.chartstyle+xml"/>
  <Override PartName="/xl/charts/colors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valentinj\Desktop\Nouveau dossier\"/>
    </mc:Choice>
  </mc:AlternateContent>
  <bookViews>
    <workbookView xWindow="-12" yWindow="48" windowWidth="10320" windowHeight="8112"/>
  </bookViews>
  <sheets>
    <sheet name="Modalités ouverture" sheetId="69" r:id="rId1"/>
    <sheet name="Jours ouverts" sheetId="72" r:id="rId2"/>
    <sheet name="Surfaces et places assises" sheetId="6" r:id="rId3"/>
    <sheet name="Entrées" sheetId="17" r:id="rId4"/>
    <sheet name="Site" sheetId="18" r:id="rId5"/>
    <sheet name="Abonnés au 31 cate d'abo" sheetId="25" r:id="rId6"/>
    <sheet name="Abonnés communes et %" sheetId="27" r:id="rId7"/>
    <sheet name="Récap abo communes" sheetId="28" r:id="rId8"/>
    <sheet name="Abonnés au 31 âges" sheetId="29" r:id="rId9"/>
    <sheet name="Abonnés au 31 CSP" sheetId="30" r:id="rId10"/>
    <sheet name="Emprunteurs 1 prêt" sheetId="31" r:id="rId11"/>
    <sheet name="Prêts" sheetId="32" r:id="rId12"/>
    <sheet name="Prêt numérique" sheetId="66" r:id="rId13"/>
    <sheet name="Collection" sheetId="44" r:id="rId14"/>
    <sheet name="Acquisitions par domaine " sheetId="51" r:id="rId15"/>
    <sheet name="Acquisitions par loc" sheetId="53" r:id="rId16"/>
    <sheet name="Périodiques " sheetId="55" r:id="rId17"/>
  </sheets>
  <externalReferences>
    <externalReference r:id="rId18"/>
    <externalReference r:id="rId19"/>
    <externalReference r:id="rId20"/>
    <externalReference r:id="rId21"/>
    <externalReference r:id="rId22"/>
    <externalReference r:id="rId23"/>
    <externalReference r:id="rId24"/>
  </externalReferences>
  <definedNames>
    <definedName name="a" localSheetId="8">#REF!</definedName>
    <definedName name="a" localSheetId="9">#REF!</definedName>
    <definedName name="a" localSheetId="10">#REF!</definedName>
    <definedName name="a" localSheetId="0">#REF!</definedName>
    <definedName name="a" localSheetId="12">#REF!</definedName>
    <definedName name="a">#REF!</definedName>
    <definedName name="e" localSheetId="8">#REF!</definedName>
    <definedName name="e" localSheetId="9">#REF!</definedName>
    <definedName name="e" localSheetId="10">#REF!</definedName>
    <definedName name="e" localSheetId="0">#REF!</definedName>
    <definedName name="e" localSheetId="12">#REF!</definedName>
    <definedName name="e" localSheetId="7">#REF!</definedName>
    <definedName name="e">#REF!</definedName>
    <definedName name="Excel_BuiltIn__FilterDatabase_1" localSheetId="8">#REF!</definedName>
    <definedName name="Excel_BuiltIn__FilterDatabase_1" localSheetId="9">#REF!</definedName>
    <definedName name="Excel_BuiltIn__FilterDatabase_1" localSheetId="10">#REF!</definedName>
    <definedName name="Excel_BuiltIn__FilterDatabase_1" localSheetId="0">#REF!</definedName>
    <definedName name="Excel_BuiltIn__FilterDatabase_1" localSheetId="16">#REF!</definedName>
    <definedName name="Excel_BuiltIn__FilterDatabase_1" localSheetId="12">#REF!</definedName>
    <definedName name="Excel_BuiltIn__FilterDatabase_1" localSheetId="7">#REF!</definedName>
    <definedName name="Excel_BuiltIn__FilterDatabase_1" localSheetId="4">#REF!</definedName>
    <definedName name="Excel_BuiltIn__FilterDatabase_1" localSheetId="2">#REF!</definedName>
    <definedName name="Excel_BuiltIn__FilterDatabase_1">#REF!</definedName>
    <definedName name="Excel_BuiltIn__FilterDatabase_2" localSheetId="8">#REF!</definedName>
    <definedName name="Excel_BuiltIn__FilterDatabase_2" localSheetId="9">#REF!</definedName>
    <definedName name="Excel_BuiltIn__FilterDatabase_2" localSheetId="10">#REF!</definedName>
    <definedName name="Excel_BuiltIn__FilterDatabase_2" localSheetId="0">#REF!</definedName>
    <definedName name="Excel_BuiltIn__FilterDatabase_2" localSheetId="16">#REF!</definedName>
    <definedName name="Excel_BuiltIn__FilterDatabase_2" localSheetId="12">#REF!</definedName>
    <definedName name="Excel_BuiltIn__FilterDatabase_2" localSheetId="7">#REF!</definedName>
    <definedName name="Excel_BuiltIn__FilterDatabase_2" localSheetId="4">#REF!</definedName>
    <definedName name="Excel_BuiltIn__FilterDatabase_2" localSheetId="2">#REF!</definedName>
    <definedName name="Excel_BuiltIn__FilterDatabase_2">#REF!</definedName>
    <definedName name="jfd" localSheetId="0">#REF!</definedName>
    <definedName name="jfd" localSheetId="12">#REF!</definedName>
    <definedName name="jfd">#REF!</definedName>
    <definedName name="lll" localSheetId="8">#REF!</definedName>
    <definedName name="lll" localSheetId="9">#REF!</definedName>
    <definedName name="lll" localSheetId="0">#REF!</definedName>
    <definedName name="lll" localSheetId="12">#REF!</definedName>
    <definedName name="lll">#REF!</definedName>
    <definedName name="m" localSheetId="0">#REF!</definedName>
    <definedName name="m" localSheetId="12">#REF!</definedName>
    <definedName name="m">#REF!</definedName>
    <definedName name="p" localSheetId="8">#REF!</definedName>
    <definedName name="p" localSheetId="9">#REF!</definedName>
    <definedName name="p" localSheetId="0">#REF!</definedName>
    <definedName name="p" localSheetId="12">#REF!</definedName>
    <definedName name="p">#REF!</definedName>
    <definedName name="_xlnm.Print_Area" localSheetId="8">'Abonnés au 31 âges'!$A$1:$V$33</definedName>
    <definedName name="_xlnm.Print_Area" localSheetId="5">'Abonnés au 31 cate d''abo'!$A$1:$T$31</definedName>
    <definedName name="_xlnm.Print_Area" localSheetId="9">'Abonnés au 31 CSP'!$A$1:$S$37</definedName>
    <definedName name="_xlnm.Print_Area" localSheetId="13">Collection!$A$1:$R$31</definedName>
    <definedName name="_xlnm.Print_Area" localSheetId="3">Entrées!$A$1:$Q$33</definedName>
    <definedName name="_xlnm.Print_Area" localSheetId="12">'Prêt numérique'!$A$1:$P$30</definedName>
    <definedName name="_xlnm.Print_Area" localSheetId="11">Prêts!$A$1:$R$36</definedName>
    <definedName name="_xlnm.Print_Area" localSheetId="7">'Récap abo communes'!$A$1:$T$35</definedName>
    <definedName name="_xlnm.Print_Area" localSheetId="4">Site!$A$1:$M$35</definedName>
  </definedNames>
  <calcPr calcId="162913"/>
</workbook>
</file>

<file path=xl/calcChain.xml><?xml version="1.0" encoding="utf-8"?>
<calcChain xmlns="http://schemas.openxmlformats.org/spreadsheetml/2006/main">
  <c r="J27" i="6" l="1"/>
  <c r="I27" i="6"/>
  <c r="G27" i="6"/>
  <c r="F27" i="6"/>
  <c r="E27" i="6"/>
  <c r="D27" i="6"/>
  <c r="H27" i="6"/>
  <c r="P15" i="72" l="1"/>
  <c r="O15" i="72"/>
  <c r="N15" i="72"/>
  <c r="M15" i="72"/>
  <c r="L15" i="72"/>
  <c r="K15" i="72"/>
  <c r="J15" i="72"/>
  <c r="I15" i="72"/>
  <c r="H15" i="72"/>
  <c r="G15" i="72"/>
  <c r="F15" i="72"/>
  <c r="E15" i="72"/>
  <c r="D15" i="72"/>
  <c r="C15" i="72"/>
  <c r="B15" i="72"/>
  <c r="J9" i="18" l="1"/>
  <c r="J8" i="18"/>
  <c r="J7" i="18"/>
  <c r="J6" i="18"/>
  <c r="D37" i="55" l="1"/>
  <c r="Q4" i="17" l="1"/>
  <c r="Q5" i="17"/>
  <c r="Q6" i="17"/>
  <c r="Q7" i="17"/>
  <c r="Q8" i="17"/>
  <c r="Q9" i="17"/>
  <c r="Q10" i="17"/>
  <c r="Q11" i="17"/>
  <c r="Q12" i="17"/>
  <c r="Q13" i="17"/>
  <c r="Q14" i="17"/>
  <c r="Q3" i="17"/>
  <c r="C15" i="17"/>
  <c r="D15" i="17"/>
  <c r="E15" i="17"/>
  <c r="F15" i="17"/>
  <c r="G15" i="17"/>
  <c r="H15" i="17"/>
  <c r="I15" i="17"/>
  <c r="J15" i="17"/>
  <c r="K15" i="17"/>
  <c r="L15" i="17"/>
  <c r="M15" i="17"/>
  <c r="N15" i="17"/>
  <c r="O15" i="17"/>
  <c r="P15" i="17"/>
  <c r="B15" i="17"/>
  <c r="Q15" i="17" l="1"/>
  <c r="E41" i="55" l="1"/>
  <c r="D38" i="55"/>
  <c r="G35" i="55"/>
  <c r="E35" i="55"/>
  <c r="G33" i="55"/>
  <c r="E33" i="55"/>
  <c r="G31" i="55"/>
  <c r="E31" i="55"/>
  <c r="G29" i="55"/>
  <c r="E29" i="55"/>
  <c r="G27" i="55"/>
  <c r="E27" i="55"/>
  <c r="G25" i="55"/>
  <c r="E25" i="55"/>
  <c r="G23" i="55"/>
  <c r="E23" i="55"/>
  <c r="G21" i="55"/>
  <c r="E21" i="55"/>
  <c r="E19" i="55"/>
  <c r="G19" i="55" s="1"/>
  <c r="G17" i="55"/>
  <c r="E17" i="55"/>
  <c r="G15" i="55"/>
  <c r="E15" i="55"/>
  <c r="E14" i="55"/>
  <c r="E7" i="55"/>
  <c r="G7" i="55" s="1"/>
  <c r="G5" i="55"/>
  <c r="E5" i="55"/>
  <c r="E37" i="55" l="1"/>
  <c r="H20" i="28" l="1"/>
  <c r="T20" i="28" s="1"/>
  <c r="H19" i="28"/>
  <c r="H18" i="28"/>
  <c r="H17" i="28"/>
  <c r="T17" i="28" s="1"/>
  <c r="H16" i="28"/>
  <c r="T16" i="28" s="1"/>
  <c r="H15" i="28"/>
  <c r="T15" i="28" s="1"/>
  <c r="H14" i="28"/>
  <c r="H13" i="28"/>
  <c r="H12" i="28"/>
  <c r="T12" i="28" s="1"/>
  <c r="H11" i="28"/>
  <c r="T11" i="28" s="1"/>
  <c r="H10" i="28"/>
  <c r="H9" i="28"/>
  <c r="H8" i="28"/>
  <c r="T8" i="28" s="1"/>
  <c r="H7" i="28"/>
  <c r="T7" i="28" s="1"/>
  <c r="R7" i="28" s="1"/>
  <c r="H6" i="28"/>
  <c r="T6" i="28" s="1"/>
  <c r="H5" i="28"/>
  <c r="H4" i="28"/>
  <c r="T4" i="28" s="1"/>
  <c r="N38" i="27"/>
  <c r="M38" i="27"/>
  <c r="K38" i="27"/>
  <c r="J38" i="27"/>
  <c r="H38" i="27"/>
  <c r="G38" i="27"/>
  <c r="C38" i="27"/>
  <c r="B38" i="27"/>
  <c r="C27" i="18"/>
  <c r="B27" i="18"/>
  <c r="E27" i="18"/>
  <c r="D27" i="18"/>
  <c r="C27" i="6"/>
  <c r="B27" i="6"/>
  <c r="I26" i="6"/>
  <c r="F26" i="6"/>
  <c r="I25" i="6"/>
  <c r="F25" i="6"/>
  <c r="I24" i="6"/>
  <c r="F24" i="6"/>
  <c r="J24" i="6" s="1"/>
  <c r="I23" i="6"/>
  <c r="F23" i="6"/>
  <c r="J23" i="6" s="1"/>
  <c r="I22" i="6"/>
  <c r="J22" i="6" s="1"/>
  <c r="F22" i="6"/>
  <c r="I21" i="6"/>
  <c r="F21" i="6"/>
  <c r="I20" i="6"/>
  <c r="F20" i="6"/>
  <c r="I19" i="6"/>
  <c r="F19" i="6"/>
  <c r="J19" i="6" s="1"/>
  <c r="J18" i="6"/>
  <c r="I18" i="6"/>
  <c r="F18" i="6"/>
  <c r="I17" i="6"/>
  <c r="F17" i="6"/>
  <c r="I16" i="6"/>
  <c r="F16" i="6"/>
  <c r="J16" i="6" s="1"/>
  <c r="I15" i="6"/>
  <c r="F15" i="6"/>
  <c r="I14" i="6"/>
  <c r="F14" i="6"/>
  <c r="I13" i="6"/>
  <c r="J13" i="6" s="1"/>
  <c r="F13" i="6"/>
  <c r="I12" i="6"/>
  <c r="F12" i="6"/>
  <c r="J12" i="6" s="1"/>
  <c r="I11" i="6"/>
  <c r="F11" i="6"/>
  <c r="I10" i="6"/>
  <c r="F10" i="6"/>
  <c r="J10" i="6" s="1"/>
  <c r="I9" i="6"/>
  <c r="F9" i="6"/>
  <c r="I8" i="6"/>
  <c r="F8" i="6"/>
  <c r="J8" i="6" s="1"/>
  <c r="I7" i="6"/>
  <c r="F7" i="6"/>
  <c r="J7" i="6" s="1"/>
  <c r="J15" i="6" l="1"/>
  <c r="J14" i="6"/>
  <c r="J26" i="6"/>
  <c r="T19" i="28"/>
  <c r="R19" i="28" s="1"/>
  <c r="T14" i="28"/>
  <c r="O14" i="28" s="1"/>
  <c r="T10" i="28"/>
  <c r="I10" i="28" s="1"/>
  <c r="T18" i="28"/>
  <c r="R11" i="28"/>
  <c r="C11" i="28"/>
  <c r="R15" i="28"/>
  <c r="C15" i="28"/>
  <c r="R17" i="28"/>
  <c r="O17" i="28"/>
  <c r="G17" i="28"/>
  <c r="L17" i="28"/>
  <c r="E17" i="28"/>
  <c r="I17" i="28"/>
  <c r="C17" i="28"/>
  <c r="T13" i="28"/>
  <c r="J17" i="6"/>
  <c r="I15" i="28"/>
  <c r="J21" i="6"/>
  <c r="T5" i="28"/>
  <c r="I5" i="28" s="1"/>
  <c r="T9" i="28"/>
  <c r="J9" i="6"/>
  <c r="J11" i="6"/>
  <c r="J20" i="6"/>
  <c r="J25" i="6"/>
  <c r="O4" i="28"/>
  <c r="G4" i="28"/>
  <c r="R4" i="28"/>
  <c r="L4" i="28"/>
  <c r="E4" i="28"/>
  <c r="C4" i="28"/>
  <c r="O8" i="28"/>
  <c r="G8" i="28"/>
  <c r="L8" i="28"/>
  <c r="E8" i="28"/>
  <c r="R8" i="28"/>
  <c r="C8" i="28"/>
  <c r="O20" i="28"/>
  <c r="G20" i="28"/>
  <c r="L20" i="28"/>
  <c r="E20" i="28"/>
  <c r="C20" i="28"/>
  <c r="R20" i="28"/>
  <c r="I6" i="28"/>
  <c r="C6" i="28"/>
  <c r="L6" i="28"/>
  <c r="R6" i="28"/>
  <c r="O6" i="28"/>
  <c r="G6" i="28"/>
  <c r="E6" i="28"/>
  <c r="O16" i="28"/>
  <c r="G16" i="28"/>
  <c r="L16" i="28"/>
  <c r="E16" i="28"/>
  <c r="C16" i="28"/>
  <c r="R16" i="28"/>
  <c r="O12" i="28"/>
  <c r="G12" i="28"/>
  <c r="L12" i="28"/>
  <c r="E12" i="28"/>
  <c r="C12" i="28"/>
  <c r="R12" i="28"/>
  <c r="C7" i="28"/>
  <c r="I4" i="28"/>
  <c r="E7" i="28"/>
  <c r="L7" i="28"/>
  <c r="I8" i="28"/>
  <c r="E11" i="28"/>
  <c r="L11" i="28"/>
  <c r="I12" i="28"/>
  <c r="G14" i="28"/>
  <c r="E15" i="28"/>
  <c r="L15" i="28"/>
  <c r="I16" i="28"/>
  <c r="L19" i="28"/>
  <c r="I20" i="28"/>
  <c r="I11" i="28"/>
  <c r="G7" i="28"/>
  <c r="O7" i="28"/>
  <c r="G11" i="28"/>
  <c r="O11" i="28"/>
  <c r="G15" i="28"/>
  <c r="O15" i="28"/>
  <c r="O19" i="28"/>
  <c r="I7" i="28"/>
  <c r="L10" i="28" l="1"/>
  <c r="O10" i="28"/>
  <c r="I19" i="28"/>
  <c r="E19" i="28"/>
  <c r="R14" i="28"/>
  <c r="C14" i="28"/>
  <c r="L14" i="28"/>
  <c r="E14" i="28"/>
  <c r="G19" i="28"/>
  <c r="G10" i="28"/>
  <c r="C10" i="28"/>
  <c r="C19" i="28"/>
  <c r="I14" i="28"/>
  <c r="R18" i="28"/>
  <c r="E18" i="28"/>
  <c r="C18" i="28"/>
  <c r="L18" i="28"/>
  <c r="O18" i="28"/>
  <c r="R10" i="28"/>
  <c r="E10" i="28"/>
  <c r="G18" i="28"/>
  <c r="I18" i="28"/>
  <c r="R13" i="28"/>
  <c r="O13" i="28"/>
  <c r="G13" i="28"/>
  <c r="L13" i="28"/>
  <c r="E13" i="28"/>
  <c r="C13" i="28"/>
  <c r="R9" i="28"/>
  <c r="C9" i="28"/>
  <c r="O9" i="28"/>
  <c r="G9" i="28"/>
  <c r="L9" i="28"/>
  <c r="E9" i="28"/>
  <c r="I13" i="28"/>
  <c r="R5" i="28"/>
  <c r="C5" i="28"/>
  <c r="O5" i="28"/>
  <c r="G5" i="28"/>
  <c r="L5" i="28"/>
  <c r="E5" i="28"/>
  <c r="I9" i="28"/>
</calcChain>
</file>

<file path=xl/sharedStrings.xml><?xml version="1.0" encoding="utf-8"?>
<sst xmlns="http://schemas.openxmlformats.org/spreadsheetml/2006/main" count="655" uniqueCount="377">
  <si>
    <t>F. Fellini</t>
  </si>
  <si>
    <t>Verne</t>
  </si>
  <si>
    <t>Total</t>
  </si>
  <si>
    <t>Hugo</t>
  </si>
  <si>
    <t>Césaire</t>
  </si>
  <si>
    <t>Federico Fellini</t>
  </si>
  <si>
    <t>Victor Hugo</t>
  </si>
  <si>
    <t>Jean-Jacques Rousseau</t>
  </si>
  <si>
    <t>William Shakespeare</t>
  </si>
  <si>
    <t>Françoise Giroud</t>
  </si>
  <si>
    <t>Aimé Césaire</t>
  </si>
  <si>
    <t>Albert Camus</t>
  </si>
  <si>
    <t>Jean Giono</t>
  </si>
  <si>
    <t>Jean de La Fontaine</t>
  </si>
  <si>
    <t>George Sand</t>
  </si>
  <si>
    <t>Jules Verne</t>
  </si>
  <si>
    <t>Paul Langevin</t>
  </si>
  <si>
    <t>SURFACES</t>
  </si>
  <si>
    <t>PLACES ASSISES</t>
  </si>
  <si>
    <t>SHON</t>
  </si>
  <si>
    <t>SU</t>
  </si>
  <si>
    <t>Places assises seules</t>
  </si>
  <si>
    <r>
      <t>Places assises avec tables (</t>
    </r>
    <r>
      <rPr>
        <sz val="8"/>
        <rFont val="Arial"/>
        <family val="2"/>
      </rPr>
      <t>y compris OPAC, Internet, multimédia, écoute musique)</t>
    </r>
  </si>
  <si>
    <t>Sous-total places assises seules et places asises avec tables</t>
  </si>
  <si>
    <t>Places assises auditorium, salles d'animation et de vidéo collective</t>
  </si>
  <si>
    <t>Places assises sur les tapis (salles bébés lecteurs, heure du conte, espace de rencontre, détente)</t>
  </si>
  <si>
    <t>Sous-total places assises animation</t>
  </si>
  <si>
    <t xml:space="preserve">Emile Zola </t>
  </si>
  <si>
    <t>Accueil, Forum, auditorium</t>
  </si>
  <si>
    <t>Adultes</t>
  </si>
  <si>
    <t>Jeunesse</t>
  </si>
  <si>
    <t>Mixtes</t>
  </si>
  <si>
    <t>Patrimoine</t>
  </si>
  <si>
    <t>Centre de ressources</t>
  </si>
  <si>
    <t>Garcia Lorca</t>
  </si>
  <si>
    <t>La Gare</t>
  </si>
  <si>
    <t>TOTAL</t>
  </si>
  <si>
    <t>E. Zola</t>
  </si>
  <si>
    <t>Fellini</t>
  </si>
  <si>
    <t>JJ Rousseau</t>
  </si>
  <si>
    <t>Shakespeare</t>
  </si>
  <si>
    <t>J. de La Fontaine</t>
  </si>
  <si>
    <t>P. Langevin</t>
  </si>
  <si>
    <t>Liseuses</t>
  </si>
  <si>
    <t>Réseau</t>
  </si>
  <si>
    <t>Camus</t>
  </si>
  <si>
    <t>La Fontaine</t>
  </si>
  <si>
    <t>Sand</t>
  </si>
  <si>
    <t>Rousseau</t>
  </si>
  <si>
    <t>Giroud</t>
  </si>
  <si>
    <t>Giono</t>
  </si>
  <si>
    <t>Langevin</t>
  </si>
  <si>
    <t>Total 2019</t>
  </si>
  <si>
    <t>Murviel-lès-Montpellier</t>
  </si>
  <si>
    <t>Cournonsec</t>
  </si>
  <si>
    <t>Beaulieu</t>
  </si>
  <si>
    <t>Cournonterral</t>
  </si>
  <si>
    <t>Castelnau-le-Lez</t>
  </si>
  <si>
    <t>Fabrègues</t>
  </si>
  <si>
    <t>Castries</t>
  </si>
  <si>
    <t>Prades-le-Lez</t>
  </si>
  <si>
    <t>Clapiers</t>
  </si>
  <si>
    <t>Lattes</t>
  </si>
  <si>
    <t>Vendargues</t>
  </si>
  <si>
    <t>Grabels</t>
  </si>
  <si>
    <t>Sussargues</t>
  </si>
  <si>
    <t>Jacou</t>
  </si>
  <si>
    <t>Le Crès</t>
  </si>
  <si>
    <t>Saint Geniès des Mourgues</t>
  </si>
  <si>
    <t>Lavérune</t>
  </si>
  <si>
    <t>Montferrier-sur-Lez</t>
  </si>
  <si>
    <t>Juvignac</t>
  </si>
  <si>
    <t>Montpellier</t>
  </si>
  <si>
    <t>Saint-Brès</t>
  </si>
  <si>
    <t>Pérols</t>
  </si>
  <si>
    <t>Restinclières</t>
  </si>
  <si>
    <t>Saint Jean de Védas</t>
  </si>
  <si>
    <t>Saint-Drézéry</t>
  </si>
  <si>
    <t>Villeneuve-lès-Maguelone</t>
  </si>
  <si>
    <t>Divers</t>
  </si>
  <si>
    <t>BCD</t>
  </si>
  <si>
    <t>Jules verne</t>
  </si>
  <si>
    <t>Janvier</t>
  </si>
  <si>
    <t>Février</t>
  </si>
  <si>
    <t>Mars</t>
  </si>
  <si>
    <t>Avril</t>
  </si>
  <si>
    <t>Mai</t>
  </si>
  <si>
    <t>Juin</t>
  </si>
  <si>
    <t>Juillet</t>
  </si>
  <si>
    <t>Août</t>
  </si>
  <si>
    <t>Septembre</t>
  </si>
  <si>
    <t>Octobre</t>
  </si>
  <si>
    <t>Novembre</t>
  </si>
  <si>
    <t>Décembre</t>
  </si>
  <si>
    <t xml:space="preserve">. </t>
  </si>
  <si>
    <t>PERIODE</t>
  </si>
  <si>
    <t>Général</t>
  </si>
  <si>
    <t>dont Mémonum</t>
  </si>
  <si>
    <t>Livres 
(PNB)</t>
  </si>
  <si>
    <t>Vod 
(Arte)</t>
  </si>
  <si>
    <t>Autoformation
 (Learnorama)</t>
  </si>
  <si>
    <t xml:space="preserve"> Presse
(Cafeyn)</t>
  </si>
  <si>
    <t>Visites</t>
  </si>
  <si>
    <t>Pages vues</t>
  </si>
  <si>
    <t>Utilisateurs uniques</t>
  </si>
  <si>
    <t>Consultations</t>
  </si>
  <si>
    <t>trimestre 1</t>
  </si>
  <si>
    <t>trimestre 2</t>
  </si>
  <si>
    <t>trimestre 3</t>
  </si>
  <si>
    <t>trimestre 4</t>
  </si>
  <si>
    <t>Evolution dela fréquentation</t>
  </si>
  <si>
    <r>
      <t>1</t>
    </r>
    <r>
      <rPr>
        <vertAlign val="superscript"/>
        <sz val="10"/>
        <color theme="1"/>
        <rFont val="Calibri"/>
        <family val="2"/>
        <scheme val="minor"/>
      </rPr>
      <t xml:space="preserve">er </t>
    </r>
    <r>
      <rPr>
        <sz val="10"/>
        <color theme="1"/>
        <rFont val="Calibri"/>
        <family val="2"/>
        <scheme val="minor"/>
      </rPr>
      <t>janvier 2017</t>
    </r>
  </si>
  <si>
    <t>évol</t>
  </si>
  <si>
    <r>
      <t>1</t>
    </r>
    <r>
      <rPr>
        <vertAlign val="superscript"/>
        <sz val="10"/>
        <color theme="1"/>
        <rFont val="Calibri"/>
        <family val="2"/>
        <scheme val="minor"/>
      </rPr>
      <t xml:space="preserve">er </t>
    </r>
    <r>
      <rPr>
        <sz val="10"/>
        <color theme="1"/>
        <rFont val="Calibri"/>
        <family val="2"/>
        <scheme val="minor"/>
      </rPr>
      <t>janvier 2018</t>
    </r>
  </si>
  <si>
    <r>
      <t>1</t>
    </r>
    <r>
      <rPr>
        <vertAlign val="superscript"/>
        <sz val="10"/>
        <color theme="1"/>
        <rFont val="Calibri"/>
        <family val="2"/>
        <scheme val="minor"/>
      </rPr>
      <t xml:space="preserve">er </t>
    </r>
    <r>
      <rPr>
        <sz val="10"/>
        <color theme="1"/>
        <rFont val="Calibri"/>
        <family val="2"/>
        <scheme val="minor"/>
      </rPr>
      <t>janvier 2019</t>
    </r>
  </si>
  <si>
    <t>Jeux de société</t>
  </si>
  <si>
    <t>V. Hugo</t>
  </si>
  <si>
    <t>J.J. Rousseau</t>
  </si>
  <si>
    <t>F. Garcia Lorca</t>
  </si>
  <si>
    <t>W. Shakespeare</t>
  </si>
  <si>
    <t>F. Giroud</t>
  </si>
  <si>
    <t>A. Césaire</t>
  </si>
  <si>
    <t>A. Camus</t>
  </si>
  <si>
    <t>G. Sand</t>
  </si>
  <si>
    <t>J. Giono</t>
  </si>
  <si>
    <t>J. Verne</t>
  </si>
  <si>
    <t>Enfants</t>
  </si>
  <si>
    <t>%</t>
  </si>
  <si>
    <t>Autres</t>
  </si>
  <si>
    <t>Toutes médiathèques</t>
  </si>
  <si>
    <t xml:space="preserve">Adultes </t>
  </si>
  <si>
    <t>Ass. maternelles</t>
  </si>
  <si>
    <t>Chercheurs</t>
  </si>
  <si>
    <t>Classes crèches</t>
  </si>
  <si>
    <t>Collectivités</t>
  </si>
  <si>
    <t>Jeunes</t>
  </si>
  <si>
    <t>Personnel</t>
  </si>
  <si>
    <t xml:space="preserve">Baillargues </t>
  </si>
  <si>
    <t>Montaud</t>
  </si>
  <si>
    <t>Pignan</t>
  </si>
  <si>
    <t>Saint Georges d'Orques</t>
  </si>
  <si>
    <t>Saussan</t>
  </si>
  <si>
    <t>Hérault hors Métropole</t>
  </si>
  <si>
    <t>Hors Hérault</t>
  </si>
  <si>
    <t>Autres, non renseignés</t>
  </si>
  <si>
    <t>% d'abonnés de la ville siège de la médiathèque du réseau par rapport au total des abonnés de cette médiathèque</t>
  </si>
  <si>
    <t xml:space="preserve">Montpellier </t>
  </si>
  <si>
    <t>Communes dotées d'une médiathèque métropolitaine</t>
  </si>
  <si>
    <t>Autres communes de la Métropole</t>
  </si>
  <si>
    <t>Total Métropole</t>
  </si>
  <si>
    <t>Communes Hérault Hors Métropole</t>
  </si>
  <si>
    <t>Autres, non renseigné</t>
  </si>
  <si>
    <t>Total général</t>
  </si>
  <si>
    <t>Âges</t>
  </si>
  <si>
    <t>Répartition Femmes / Hommes</t>
  </si>
  <si>
    <t>Femmes</t>
  </si>
  <si>
    <t>Hommes</t>
  </si>
  <si>
    <t>00 - 02 ans</t>
  </si>
  <si>
    <t>03 - 10 ans</t>
  </si>
  <si>
    <t>11 - 14 ans</t>
  </si>
  <si>
    <t>15 - 17 ans</t>
  </si>
  <si>
    <t>18 - 24 ans</t>
  </si>
  <si>
    <t>25 - 29 ans</t>
  </si>
  <si>
    <t>30 - 39 ans</t>
  </si>
  <si>
    <t>40 - 59 ans</t>
  </si>
  <si>
    <t>60 - 74 ans</t>
  </si>
  <si>
    <t>75 et plus</t>
  </si>
  <si>
    <t>CSP</t>
  </si>
  <si>
    <t>AC</t>
  </si>
  <si>
    <t>CZ</t>
  </si>
  <si>
    <t>EZ</t>
  </si>
  <si>
    <t>CR</t>
  </si>
  <si>
    <t>FE</t>
  </si>
  <si>
    <t>FG</t>
  </si>
  <si>
    <t>GA</t>
  </si>
  <si>
    <t>GL</t>
  </si>
  <si>
    <t>GS</t>
  </si>
  <si>
    <t>JG</t>
  </si>
  <si>
    <t>JR</t>
  </si>
  <si>
    <t>JV</t>
  </si>
  <si>
    <t>LF</t>
  </si>
  <si>
    <t>PL</t>
  </si>
  <si>
    <t>SH</t>
  </si>
  <si>
    <t>VH</t>
  </si>
  <si>
    <t>Enfants de moins de 14 ans</t>
  </si>
  <si>
    <t>Elèves, étudiants</t>
  </si>
  <si>
    <t>Agriculteurs exploitants</t>
  </si>
  <si>
    <t>Artisans, commerçants, chefs d'entreprises</t>
  </si>
  <si>
    <t>Cadres et professions intellectuelles supérieures</t>
  </si>
  <si>
    <t>Professions intermédiaires</t>
  </si>
  <si>
    <t xml:space="preserve">Employés </t>
  </si>
  <si>
    <t>Ouvriers</t>
  </si>
  <si>
    <t>Retraités</t>
  </si>
  <si>
    <t>Chômeurs nayant jamais travaillé</t>
  </si>
  <si>
    <t xml:space="preserve">Personnes sans activité professionnelle, de - ou + de 60 ans (sauf retraités) </t>
  </si>
  <si>
    <t>Livres Imprimés Adultes</t>
  </si>
  <si>
    <t>Livres Imprimés  Enfants</t>
  </si>
  <si>
    <t>CD Adultes</t>
  </si>
  <si>
    <t>CD Enfants</t>
  </si>
  <si>
    <t>DVD Adultes</t>
  </si>
  <si>
    <t>DVD Enfants</t>
  </si>
  <si>
    <t>Méthode de langue</t>
  </si>
  <si>
    <t>Livres Enregistrés</t>
  </si>
  <si>
    <t>Braille</t>
  </si>
  <si>
    <t>Partitions</t>
  </si>
  <si>
    <t>DVDROM</t>
  </si>
  <si>
    <t>Publications en séries  Adultes</t>
  </si>
  <si>
    <t>Publications en séries  Jeunesse</t>
  </si>
  <si>
    <t xml:space="preserve">Jeux vidéo </t>
  </si>
  <si>
    <t>Manuscrits</t>
  </si>
  <si>
    <t>Docs Graphiques</t>
  </si>
  <si>
    <t>Docs Cartographiques</t>
  </si>
  <si>
    <t>Livres précieux</t>
  </si>
  <si>
    <t>Monnaies ou médailles</t>
  </si>
  <si>
    <t>Objets</t>
  </si>
  <si>
    <t>Partitions précieuses</t>
  </si>
  <si>
    <t>PNB</t>
  </si>
  <si>
    <t xml:space="preserve">* hors Ressources électroniques, Périodiques, Achats patrimoniaux </t>
  </si>
  <si>
    <t>COMMISSIONS</t>
  </si>
  <si>
    <t>NB titres commandés</t>
  </si>
  <si>
    <t>TOTAL
exemplaires Recherche</t>
  </si>
  <si>
    <t xml:space="preserve">TOTAL
exemplaires Ecoles </t>
  </si>
  <si>
    <t>TOTAL
exemplaires Quartiers</t>
  </si>
  <si>
    <t>TOTAL
exemplaires RESEAU</t>
  </si>
  <si>
    <t>REASSORT exemplaires</t>
  </si>
  <si>
    <t>MULTIPLES Exemplaires</t>
  </si>
  <si>
    <t>TOTAL
ex COM + Multiples+ Réassort</t>
  </si>
  <si>
    <t>BD AD</t>
  </si>
  <si>
    <t>BD JE</t>
  </si>
  <si>
    <t>BD AD + JE</t>
  </si>
  <si>
    <t>ALBUMS</t>
  </si>
  <si>
    <t>ROMANS Français + POLICIERS</t>
  </si>
  <si>
    <t>ROMANS Etrangers + SF</t>
  </si>
  <si>
    <t>INCONTOURNABLES</t>
  </si>
  <si>
    <t>ROMANS JEUNESSE</t>
  </si>
  <si>
    <t>DOCUMENTAIRES JEUNESSE</t>
  </si>
  <si>
    <t>ROMANS + DOCS J</t>
  </si>
  <si>
    <t>PARASCOLAIRE</t>
  </si>
  <si>
    <t>SCIENCES ET TECHNIQUES</t>
  </si>
  <si>
    <t>PHILO PSYCHO</t>
  </si>
  <si>
    <t>Que sais-je</t>
  </si>
  <si>
    <t>SOCIETE</t>
  </si>
  <si>
    <t>LITTERATURE</t>
  </si>
  <si>
    <t>LANGUES ETRANGERES</t>
  </si>
  <si>
    <t>ART ET LOISIRS</t>
  </si>
  <si>
    <t>HISTOIRE GEO</t>
  </si>
  <si>
    <t>LIVRES CINEMA</t>
  </si>
  <si>
    <t>LIVRES MUSIQUE</t>
  </si>
  <si>
    <t xml:space="preserve">EDITIONS ADAPTEES </t>
  </si>
  <si>
    <t>EDITIONS ADAPTEES J</t>
  </si>
  <si>
    <t>FDS REGIONAL RESEAU 
Prêt + Occitanie</t>
  </si>
  <si>
    <t>MUSIQUE AFRO-AMERICAINE</t>
  </si>
  <si>
    <t>CHANSON FRANCAISE</t>
  </si>
  <si>
    <t>MUSIQUE POUR ENFANTS</t>
  </si>
  <si>
    <t>MUSIQUE CLASSIQUE</t>
  </si>
  <si>
    <t>MUSIQUES DU MONDE</t>
  </si>
  <si>
    <t>ROCK RAP</t>
  </si>
  <si>
    <t>SCENE LOCALE</t>
  </si>
  <si>
    <t>CD (TOTAL)</t>
  </si>
  <si>
    <t xml:space="preserve">DVD FICTION </t>
  </si>
  <si>
    <t>DVD FICTION JE</t>
  </si>
  <si>
    <t>DVD DOCUMENTAIRES</t>
  </si>
  <si>
    <t>DVD MUSIQUE ET DANSE</t>
  </si>
  <si>
    <t>DVD (TOTAL)</t>
  </si>
  <si>
    <t xml:space="preserve">SUGGESTIONS </t>
  </si>
  <si>
    <t>PARTITIONS</t>
  </si>
  <si>
    <t>JEUX VIDEO</t>
  </si>
  <si>
    <t>JOUETS + JEUX SOCIETE
 réseau</t>
  </si>
  <si>
    <t>HMARCHE RE +FE +LIV JE</t>
  </si>
  <si>
    <t>PNB (livres numériques)</t>
  </si>
  <si>
    <t>Exemplaires
acquis en commission</t>
  </si>
  <si>
    <t>Zola services</t>
  </si>
  <si>
    <t>Zola Recherche</t>
  </si>
  <si>
    <t>Zola
Centre de Ressources</t>
  </si>
  <si>
    <t>Commissions</t>
  </si>
  <si>
    <t xml:space="preserve">Multiples </t>
  </si>
  <si>
    <t>Localisation</t>
  </si>
  <si>
    <t>Nombre
Abonnements</t>
  </si>
  <si>
    <t>Total
Abonnements</t>
  </si>
  <si>
    <t>Nombre Titres</t>
  </si>
  <si>
    <t xml:space="preserve">Total
Titres </t>
  </si>
  <si>
    <t xml:space="preserve">ALBERT CAMUS  </t>
  </si>
  <si>
    <t xml:space="preserve">AIME CESAIRE </t>
  </si>
  <si>
    <t xml:space="preserve">EMILE ZOLA </t>
  </si>
  <si>
    <t>ECOLES</t>
  </si>
  <si>
    <t>FORUM
ACTUALITE</t>
  </si>
  <si>
    <t>Etrangers</t>
  </si>
  <si>
    <t>JEUNESSE</t>
  </si>
  <si>
    <t>PATRIMOINE 
&amp; RECHERCHE</t>
  </si>
  <si>
    <t>FEDERICO FELLINI</t>
  </si>
  <si>
    <t xml:space="preserve">FRANCOISE GIROUD </t>
  </si>
  <si>
    <t xml:space="preserve">FEDERICO GARCIA LORCA </t>
  </si>
  <si>
    <t xml:space="preserve">GEORGE SAND  </t>
  </si>
  <si>
    <t xml:space="preserve">JEAN GIONO </t>
  </si>
  <si>
    <t xml:space="preserve">JEAN JACQUES ROUSSEAU </t>
  </si>
  <si>
    <t xml:space="preserve">LA GARE </t>
  </si>
  <si>
    <t>JEAN DE LA FONTAINE</t>
  </si>
  <si>
    <t xml:space="preserve">PAUL LANGEVIN </t>
  </si>
  <si>
    <t xml:space="preserve">WILLIAM SHAKESPEARE </t>
  </si>
  <si>
    <t xml:space="preserve">VICTOR HUGO </t>
  </si>
  <si>
    <t>JULES VERNE</t>
  </si>
  <si>
    <t>Total abonnements</t>
  </si>
  <si>
    <t>Total titres différents</t>
  </si>
  <si>
    <t>Total 2020</t>
  </si>
  <si>
    <t>Zola</t>
  </si>
  <si>
    <t>ENTREES - 2020</t>
  </si>
  <si>
    <t>TOTAL
 2020</t>
  </si>
  <si>
    <t>Evolution 2020/2019</t>
  </si>
  <si>
    <t>1er janvier 2020</t>
  </si>
  <si>
    <t>Au 31/12/2020</t>
  </si>
  <si>
    <t>EMPRUNTEURS ACTIFS AU MOINS 1 PRÊT - 2020</t>
  </si>
  <si>
    <t>ABONNES AU 31/12/2020 PAR CATEGORIES D'ABONNES</t>
  </si>
  <si>
    <t>TOTAL 2020</t>
  </si>
  <si>
    <t>ABONNES AU 31/12/2020 PAR COMMUNES</t>
  </si>
  <si>
    <t>PROVENANCE DES ABONNES AU 31/12/2020 PAR COMMUNES - RECAPITULATIF</t>
  </si>
  <si>
    <t>COLLECTION AU 31/12/2020</t>
  </si>
  <si>
    <t>TOTAL exemplaires EZ+FE</t>
  </si>
  <si>
    <t xml:space="preserve">Moy Nb exemp/titres </t>
  </si>
  <si>
    <t>% du domaine/
Total des acq</t>
  </si>
  <si>
    <t xml:space="preserve">Nb titres  sélectionnés </t>
  </si>
  <si>
    <t>% titres achetés</t>
  </si>
  <si>
    <t>INCONTOURNABLES CD</t>
  </si>
  <si>
    <t>Vinyls</t>
  </si>
  <si>
    <t>ACQUISITIONS COURANTES - 2020*</t>
  </si>
  <si>
    <t>Zola Forum</t>
  </si>
  <si>
    <r>
      <t xml:space="preserve">ACQUISITIONS COMMISSIONS - 2020 - TOUS DOMAINES PAR LOCALISATION *
</t>
    </r>
    <r>
      <rPr>
        <sz val="9"/>
        <rFont val="Arial"/>
        <family val="2"/>
      </rPr>
      <t>* hors ressources électroniques, périodiques, achats patrimoniaux</t>
    </r>
  </si>
  <si>
    <t>PERIODIQUES - 2020</t>
  </si>
  <si>
    <t>Moyenne titres/abonnements : 2,6</t>
  </si>
  <si>
    <t>NC</t>
  </si>
  <si>
    <t>Téléchargements</t>
  </si>
  <si>
    <t>FREQUENTATION DU SITE INTERNET ET DES RESEAUX SOCIAUX - 2020</t>
  </si>
  <si>
    <r>
      <t>1</t>
    </r>
    <r>
      <rPr>
        <b/>
        <vertAlign val="superscript"/>
        <sz val="10"/>
        <color theme="1"/>
        <rFont val="Calibri"/>
        <family val="2"/>
        <scheme val="minor"/>
      </rPr>
      <t xml:space="preserve">er </t>
    </r>
    <r>
      <rPr>
        <b/>
        <sz val="10"/>
        <color theme="1"/>
        <rFont val="Calibri"/>
        <family val="2"/>
        <scheme val="minor"/>
      </rPr>
      <t>janvier 2021</t>
    </r>
  </si>
  <si>
    <t xml:space="preserve">YOUTUBE </t>
  </si>
  <si>
    <t>SITE INTERNET</t>
  </si>
  <si>
    <t>FACEBOOK</t>
  </si>
  <si>
    <t>MODALITES D'OUVERTURE ET PERIODES DE FERMETURE - 2020</t>
  </si>
  <si>
    <r>
      <t xml:space="preserve">Jeudi 2 janvier
  </t>
    </r>
    <r>
      <rPr>
        <b/>
        <sz val="9"/>
        <rFont val="Calibri"/>
        <family val="2"/>
      </rPr>
      <t>→</t>
    </r>
    <r>
      <rPr>
        <b/>
        <sz val="9"/>
        <rFont val="Calibri"/>
        <family val="2"/>
        <scheme val="minor"/>
      </rPr>
      <t xml:space="preserve"> 
vendredi 13 mars </t>
    </r>
  </si>
  <si>
    <t>samedi 14 mars 
→ 
lundi 1er juin</t>
  </si>
  <si>
    <t>mardi 2 juin
 → 
samedi 20 juin</t>
  </si>
  <si>
    <t>mardi 23 juin → 
samedi 18 juillet</t>
  </si>
  <si>
    <t>lundi 20 juillet → 
lundi 28 septembre</t>
  </si>
  <si>
    <t>mardi 29 septembre
  → 
jeudi 29 octobre</t>
  </si>
  <si>
    <t>vendredi 30 octobre → 
vendredi 27 novembre</t>
  </si>
  <si>
    <t>samedi 28 novembre
 → 
jeudi 31 décembre</t>
  </si>
  <si>
    <t>Ouverture normale</t>
  </si>
  <si>
    <t xml:space="preserve">Fermeture
</t>
  </si>
  <si>
    <t>Guichets de prêts
+ retours du 12/06 au 20/16</t>
  </si>
  <si>
    <t xml:space="preserve">Travaux - Fermeture </t>
  </si>
  <si>
    <t>Césaire
Giroud
Giono
Rousseau
Verne</t>
  </si>
  <si>
    <r>
      <t xml:space="preserve">Jeudi 2 janvier
  </t>
    </r>
    <r>
      <rPr>
        <b/>
        <sz val="9"/>
        <color theme="1"/>
        <rFont val="Calibri"/>
        <family val="2"/>
      </rPr>
      <t>→</t>
    </r>
    <r>
      <rPr>
        <b/>
        <sz val="9"/>
        <color theme="1"/>
        <rFont val="Calibri"/>
        <family val="2"/>
        <scheme val="minor"/>
      </rPr>
      <t xml:space="preserve"> 
vendredi 13 mars </t>
    </r>
  </si>
  <si>
    <t>mardi 23 juin
 → 
jeudi 29 octobre</t>
  </si>
  <si>
    <t>vendredi 30 octobre 
→ 
vendredi 27 novembre</t>
  </si>
  <si>
    <t xml:space="preserve">Camus
Fellini
Garcia Lorca
Hugo
La Fontaine
Langevin
Sand
Shakespeare
</t>
  </si>
  <si>
    <t>mardi 23 juin → 
jeudi 29 octobre</t>
  </si>
  <si>
    <t>mardi 23 juin
 → 
jeudi 15 octobre</t>
  </si>
  <si>
    <t>vendredi 16 octobre → 
jeudi 29 octobre</t>
  </si>
  <si>
    <r>
      <rPr>
        <b/>
        <sz val="9"/>
        <color theme="1"/>
        <rFont val="Calibri"/>
        <family val="2"/>
        <scheme val="minor"/>
      </rPr>
      <t xml:space="preserve">Ouvertures estivales : 
</t>
    </r>
    <r>
      <rPr>
        <sz val="9"/>
        <color theme="1"/>
        <rFont val="Calibri"/>
        <family val="2"/>
        <scheme val="minor"/>
      </rPr>
      <t xml:space="preserve">
Hugo, Garcia Lorca, Rousseau, Verne : ouverture en continu 
Camus : fermeture du 11/07 au 3/08 inclus
Fellini : fermeture du 2/08 au 17/08 inclus
Césaire, Giroud, Langevin, Sand, Giono, La Fontaine : fermeture du 2 au 24/08 inclus
Shakespeare : fermeture du 2 au 31/08 inclus
</t>
    </r>
  </si>
  <si>
    <r>
      <t xml:space="preserve">Ouverture dégradée :
</t>
    </r>
    <r>
      <rPr>
        <sz val="9"/>
        <color theme="1"/>
        <rFont val="Calibri"/>
        <family val="2"/>
        <scheme val="minor"/>
      </rPr>
      <t>Prêts, retours, boîtes de retour, inscriptions possibles
Horaires restreints
Application d'une jauge
Pas de séjour ni travail sur place
Pas d'accès aux ordinateurs et aux opacs
Pas d'accès aux jeux
Pas d'action culturelle
Pas d'accueil de classes ni de groupes, ni de hors les murs
Pas d'ouverture le dimanche des médiathèques centrales : travaux, offre de service dégradée</t>
    </r>
  </si>
  <si>
    <t>Ouverture normale hors travaux</t>
  </si>
  <si>
    <t>Travaux de restructuration : fermetures plateaux et salles</t>
  </si>
  <si>
    <t>Confinement
 17 mars - 11 mai</t>
  </si>
  <si>
    <t>Déconfinement
12 mai - 29 octobre</t>
  </si>
  <si>
    <t>Confinement : 30 octobre - 15 décembre
Puis couvre-feu</t>
  </si>
  <si>
    <t>Réouverture en mode dégradé avec jauge (200)</t>
  </si>
  <si>
    <t>Réouverture en mode dégradé avec jauge</t>
  </si>
  <si>
    <t xml:space="preserve">Réouverture en mode dégradé avec jauge </t>
  </si>
  <si>
    <r>
      <t xml:space="preserve">PRETS - 2020 </t>
    </r>
    <r>
      <rPr>
        <b/>
        <sz val="10"/>
        <rFont val="Arial"/>
        <family val="2"/>
      </rPr>
      <t>* dont Drive (13 617 prêts) et hors prêt numérique (237 982 prêts)</t>
    </r>
  </si>
  <si>
    <t>PRETS ET CONSULTATIONS NUMERIQUES - 2020</t>
  </si>
  <si>
    <t>Total 2020 : 237 982 prêts et consultations numériques, soit +121% par rapport à 2019</t>
  </si>
  <si>
    <t>BATIMENTS - SURFACES ET PLACES ASSISES - 2020</t>
  </si>
  <si>
    <t>Places assises : chiffres 2019, chantier de restruturation en cours</t>
  </si>
  <si>
    <t>JOURS D'OUVERTURE - 2020</t>
  </si>
  <si>
    <t>2020
Jours ouverts</t>
  </si>
  <si>
    <r>
      <t xml:space="preserve">Amplitude maximale d'ouverture du réseau : 176 jours </t>
    </r>
    <r>
      <rPr>
        <sz val="11"/>
        <color theme="1"/>
        <rFont val="Ecofont Vera Sans"/>
      </rPr>
      <t>(277 en 2019)</t>
    </r>
  </si>
  <si>
    <r>
      <rPr>
        <b/>
        <sz val="10"/>
        <rFont val="Arial"/>
        <family val="2"/>
      </rPr>
      <t>973 abonnés</t>
    </r>
    <r>
      <rPr>
        <sz val="10"/>
        <rFont val="Arial"/>
        <family val="2"/>
      </rPr>
      <t xml:space="preserve"> au 31 décembre 2020, soit 684 de plus qu'en 2019
</t>
    </r>
    <r>
      <rPr>
        <i/>
        <sz val="10"/>
        <rFont val="Arial"/>
        <family val="2"/>
      </rPr>
      <t>2019 : + 158 abonnés dans l'année
2018 : + 73 abonnés dans l'année</t>
    </r>
    <r>
      <rPr>
        <sz val="10"/>
        <rFont val="Arial"/>
        <family val="2"/>
      </rPr>
      <t xml:space="preserve">
Vues : 83,4k
Durée de visionnage (heures) : 20,3k
Zoom sur décembre 2020 : proposition d'une offre digitale étoffée
Vues : 11,9k
Les vidéos ont été vues 11 854 fois, soit 4,9k de plus que d'habitude.</t>
    </r>
  </si>
  <si>
    <t>ABONNES AU 31/12/2020 PAR AGE ET PAR GENRE</t>
  </si>
  <si>
    <t>ABONNES AU 31/12/2020 PAR CATEGORIE SOCIO-PROFESSIONNELLE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</si>
</sst>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_-* #,##0.00\ [$€]_-;\-* #,##0.00\ [$€]_-;_-* &quot;-&quot;??\ [$€]_-;_-@_-"/>
    <numFmt numFmtId="166" formatCode="0.0%"/>
    <numFmt numFmtId="167" formatCode="[$-40C]mmm\-yy;@"/>
    <numFmt numFmtId="168" formatCode="0.0"/>
  </numFmts>
  <fonts count="69">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2"/>
      <name val="Arial"/>
      <family val="2"/>
    </font>
    <font>
      <sz val="9"/>
      <name val="Arial"/>
      <family val="2"/>
    </font>
    <font>
      <b/>
      <sz val="10"/>
      <name val="Arial"/>
      <family val="2"/>
    </font>
    <font>
      <b/>
      <sz val="8"/>
      <name val="Arial"/>
      <family val="2"/>
    </font>
    <font>
      <sz val="8"/>
      <name val="Arial"/>
      <family val="2"/>
    </font>
    <font>
      <i/>
      <sz val="8"/>
      <name val="Arial"/>
      <family val="2"/>
    </font>
    <font>
      <b/>
      <sz val="9"/>
      <name val="Arial"/>
      <family val="2"/>
    </font>
    <font>
      <i/>
      <sz val="9"/>
      <name val="Arial"/>
      <family val="2"/>
    </font>
    <font>
      <b/>
      <sz val="12"/>
      <color theme="1"/>
      <name val="Arial"/>
      <family val="2"/>
    </font>
    <font>
      <b/>
      <sz val="11"/>
      <color theme="1"/>
      <name val="Arial"/>
      <family val="2"/>
    </font>
    <font>
      <b/>
      <sz val="10"/>
      <color theme="0"/>
      <name val="Arial"/>
      <family val="2"/>
    </font>
    <font>
      <b/>
      <sz val="10"/>
      <color theme="1"/>
      <name val="Arial"/>
      <family val="2"/>
    </font>
    <font>
      <sz val="10"/>
      <color theme="1"/>
      <name val="Arial"/>
      <family val="2"/>
    </font>
    <font>
      <sz val="10"/>
      <name val="FuturaA Bk BT"/>
    </font>
    <font>
      <b/>
      <sz val="11"/>
      <color theme="1"/>
      <name val="Calibri"/>
      <family val="2"/>
      <scheme val="minor"/>
    </font>
    <font>
      <b/>
      <sz val="10"/>
      <color rgb="FFFF0000"/>
      <name val="Arial"/>
      <family val="2"/>
    </font>
    <font>
      <b/>
      <sz val="11"/>
      <name val="Arial"/>
      <family val="2"/>
    </font>
    <font>
      <sz val="10"/>
      <color rgb="FFFF0000"/>
      <name val="Arial"/>
      <family val="2"/>
    </font>
    <font>
      <b/>
      <i/>
      <sz val="8"/>
      <name val="Arial"/>
      <family val="2"/>
    </font>
    <font>
      <b/>
      <sz val="11"/>
      <color indexed="8"/>
      <name val="Arial"/>
      <family val="2"/>
    </font>
    <font>
      <sz val="11"/>
      <name val="Arial"/>
      <family val="2"/>
    </font>
    <font>
      <b/>
      <sz val="11"/>
      <name val="Calibri"/>
      <family val="2"/>
      <scheme val="minor"/>
    </font>
    <font>
      <u/>
      <sz val="10"/>
      <color indexed="12"/>
      <name val="Arial"/>
      <family val="2"/>
    </font>
    <font>
      <b/>
      <sz val="10"/>
      <color indexed="12"/>
      <name val="ARIAL"/>
      <family val="2"/>
    </font>
    <font>
      <b/>
      <i/>
      <sz val="10"/>
      <name val="Arial"/>
      <family val="2"/>
    </font>
    <font>
      <b/>
      <sz val="10"/>
      <color indexed="9"/>
      <name val="Arial"/>
      <family val="2"/>
    </font>
    <font>
      <b/>
      <sz val="9"/>
      <color theme="1"/>
      <name val="Arial"/>
      <family val="2"/>
    </font>
    <font>
      <b/>
      <sz val="8"/>
      <color theme="1"/>
      <name val="Arial"/>
      <family val="2"/>
    </font>
    <font>
      <sz val="10"/>
      <color theme="0"/>
      <name val="Arial"/>
      <family val="2"/>
    </font>
    <font>
      <sz val="8"/>
      <color theme="1"/>
      <name val="Arial"/>
      <family val="2"/>
    </font>
    <font>
      <sz val="8"/>
      <color theme="0"/>
      <name val="Arial"/>
      <family val="2"/>
    </font>
    <font>
      <b/>
      <sz val="11"/>
      <color rgb="FF0070C0"/>
      <name val="Calibri"/>
      <family val="2"/>
      <scheme val="minor"/>
    </font>
    <font>
      <sz val="9"/>
      <color theme="1"/>
      <name val="Calibri"/>
      <family val="2"/>
      <scheme val="minor"/>
    </font>
    <font>
      <sz val="10"/>
      <color theme="1"/>
      <name val="Calibri"/>
      <family val="2"/>
      <scheme val="minor"/>
    </font>
    <font>
      <vertAlign val="superscript"/>
      <sz val="10"/>
      <color theme="1"/>
      <name val="Calibri"/>
      <family val="2"/>
      <scheme val="minor"/>
    </font>
    <font>
      <sz val="8"/>
      <color theme="1"/>
      <name val="Calibri"/>
      <family val="2"/>
      <scheme val="minor"/>
    </font>
    <font>
      <i/>
      <sz val="10"/>
      <name val="Arial"/>
      <family val="2"/>
    </font>
    <font>
      <b/>
      <i/>
      <sz val="9"/>
      <name val="Arial"/>
      <family val="2"/>
    </font>
    <font>
      <b/>
      <sz val="10"/>
      <color theme="1"/>
      <name val="Calibri"/>
      <family val="2"/>
      <scheme val="minor"/>
    </font>
    <font>
      <sz val="10"/>
      <name val="Calibri"/>
      <family val="2"/>
      <scheme val="minor"/>
    </font>
    <font>
      <sz val="11"/>
      <color indexed="8"/>
      <name val="Calibri"/>
      <family val="2"/>
    </font>
    <font>
      <sz val="8"/>
      <name val="Calibri"/>
      <family val="2"/>
    </font>
    <font>
      <i/>
      <sz val="8"/>
      <name val="Calibri"/>
      <family val="2"/>
    </font>
    <font>
      <sz val="11"/>
      <color indexed="8"/>
      <name val="Arial"/>
      <family val="2"/>
    </font>
    <font>
      <sz val="10"/>
      <name val="Arial"/>
      <family val="2"/>
    </font>
    <font>
      <b/>
      <i/>
      <sz val="10"/>
      <color theme="0"/>
      <name val="Arial"/>
      <family val="2"/>
    </font>
    <font>
      <b/>
      <vertAlign val="superscript"/>
      <sz val="10"/>
      <color theme="1"/>
      <name val="Calibri"/>
      <family val="2"/>
      <scheme val="minor"/>
    </font>
    <font>
      <b/>
      <sz val="12"/>
      <color theme="1"/>
      <name val="Calibri"/>
      <family val="2"/>
      <scheme val="minor"/>
    </font>
    <font>
      <b/>
      <sz val="9"/>
      <name val="Calibri"/>
      <family val="2"/>
      <scheme val="minor"/>
    </font>
    <font>
      <b/>
      <sz val="9"/>
      <name val="Calibri"/>
      <family val="2"/>
    </font>
    <font>
      <b/>
      <sz val="9"/>
      <color theme="1"/>
      <name val="Calibri"/>
      <family val="2"/>
      <scheme val="minor"/>
    </font>
    <font>
      <b/>
      <sz val="9"/>
      <color theme="1"/>
      <name val="Calibri"/>
      <family val="2"/>
    </font>
    <font>
      <b/>
      <i/>
      <sz val="9"/>
      <color theme="1"/>
      <name val="Calibri"/>
      <family val="2"/>
      <scheme val="minor"/>
    </font>
    <font>
      <b/>
      <sz val="9"/>
      <color theme="0"/>
      <name val="Calibri"/>
      <family val="2"/>
      <scheme val="minor"/>
    </font>
    <font>
      <b/>
      <i/>
      <sz val="10"/>
      <color theme="1"/>
      <name val="Calibri"/>
      <family val="2"/>
      <scheme val="minor"/>
    </font>
    <font>
      <b/>
      <i/>
      <sz val="10"/>
      <name val="Calibri"/>
      <family val="2"/>
      <scheme val="minor"/>
    </font>
    <font>
      <sz val="11"/>
      <name val="Arial Narrow"/>
      <family val="2"/>
    </font>
    <font>
      <sz val="11"/>
      <color theme="1"/>
      <name val="Ecofont Vera Sans"/>
      <family val="2"/>
    </font>
    <font>
      <b/>
      <i/>
      <sz val="10"/>
      <color theme="1"/>
      <name val="Arial"/>
      <family val="2"/>
    </font>
    <font>
      <i/>
      <sz val="10"/>
      <color theme="1"/>
      <name val="Arial"/>
      <family val="2"/>
    </font>
    <font>
      <b/>
      <sz val="11"/>
      <color theme="1"/>
      <name val="Ecofont Vera Sans"/>
    </font>
    <font>
      <sz val="11"/>
      <color theme="1"/>
      <name val="Ecofont Vera Sans"/>
    </font>
    <font>
      <sz val="8"/>
      <color theme="1"/>
      <name val="Ecofont Vera Sans"/>
      <family val="2"/>
    </font>
    <font>
      <i/>
      <sz val="7"/>
      <color theme="1"/>
      <name val="Arial"/>
      <family val="2"/>
    </font>
  </fonts>
  <fills count="37">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rgb="FFFFFF99"/>
        <bgColor indexed="64"/>
      </patternFill>
    </fill>
    <fill>
      <patternFill patternType="solid">
        <fgColor theme="3" tint="0.79998168889431442"/>
        <bgColor indexed="64"/>
      </patternFill>
    </fill>
    <fill>
      <patternFill patternType="solid">
        <fgColor indexed="42"/>
        <bgColor indexed="64"/>
      </patternFill>
    </fill>
    <fill>
      <patternFill patternType="solid">
        <fgColor indexed="47"/>
        <bgColor indexed="64"/>
      </patternFill>
    </fill>
    <fill>
      <patternFill patternType="solid">
        <fgColor indexed="44"/>
        <bgColor indexed="64"/>
      </patternFill>
    </fill>
    <fill>
      <patternFill patternType="solid">
        <fgColor theme="5" tint="0.59999389629810485"/>
        <bgColor indexed="64"/>
      </patternFill>
    </fill>
    <fill>
      <patternFill patternType="solid">
        <fgColor rgb="FFCCFFCC"/>
        <bgColor indexed="64"/>
      </patternFill>
    </fill>
    <fill>
      <patternFill patternType="solid">
        <fgColor theme="0" tint="-0.14999847407452621"/>
        <bgColor indexed="64"/>
      </patternFill>
    </fill>
    <fill>
      <patternFill patternType="solid">
        <fgColor rgb="FFFFFFCC"/>
        <bgColor indexed="64"/>
      </patternFill>
    </fill>
    <fill>
      <patternFill patternType="solid">
        <fgColor theme="6" tint="0.59999389629810485"/>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theme="8" tint="-0.249977111117893"/>
        <bgColor indexed="64"/>
      </patternFill>
    </fill>
    <fill>
      <patternFill patternType="solid">
        <fgColor theme="9" tint="-0.249977111117893"/>
        <bgColor indexed="64"/>
      </patternFill>
    </fill>
    <fill>
      <patternFill patternType="solid">
        <fgColor theme="7" tint="-0.249977111117893"/>
        <bgColor indexed="64"/>
      </patternFill>
    </fill>
    <fill>
      <patternFill patternType="solid">
        <fgColor theme="5" tint="-0.249977111117893"/>
        <bgColor indexed="64"/>
      </patternFill>
    </fill>
    <fill>
      <patternFill patternType="solid">
        <fgColor theme="5" tint="0.39997558519241921"/>
        <bgColor indexed="64"/>
      </patternFill>
    </fill>
    <fill>
      <patternFill patternType="solid">
        <fgColor indexed="46"/>
        <bgColor indexed="64"/>
      </patternFill>
    </fill>
    <fill>
      <patternFill patternType="solid">
        <fgColor indexed="50"/>
        <bgColor indexed="64"/>
      </patternFill>
    </fill>
    <fill>
      <patternFill patternType="solid">
        <fgColor indexed="52"/>
        <bgColor indexed="64"/>
      </patternFill>
    </fill>
    <fill>
      <patternFill patternType="solid">
        <fgColor theme="2" tint="-0.249977111117893"/>
        <bgColor indexed="64"/>
      </patternFill>
    </fill>
    <fill>
      <patternFill patternType="solid">
        <fgColor theme="9" tint="0.59999389629810485"/>
        <bgColor indexed="64"/>
      </patternFill>
    </fill>
    <fill>
      <patternFill patternType="solid">
        <fgColor rgb="FF92D050"/>
        <bgColor indexed="64"/>
      </patternFill>
    </fill>
    <fill>
      <patternFill patternType="solid">
        <fgColor rgb="FFFFC000"/>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rgb="FF339966"/>
        <bgColor indexed="64"/>
      </patternFill>
    </fill>
    <fill>
      <patternFill patternType="solid">
        <fgColor rgb="FFFFFF00"/>
        <bgColor indexed="64"/>
      </patternFill>
    </fill>
    <fill>
      <patternFill patternType="solid">
        <fgColor rgb="FFFF0000"/>
        <bgColor indexed="64"/>
      </patternFill>
    </fill>
    <fill>
      <patternFill patternType="solid">
        <fgColor rgb="FF00CC99"/>
        <bgColor indexed="64"/>
      </patternFill>
    </fill>
  </fills>
  <borders count="6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thin">
        <color indexed="64"/>
      </left>
      <right style="hair">
        <color indexed="64"/>
      </right>
      <top/>
      <bottom/>
      <diagonal/>
    </border>
    <border>
      <left/>
      <right style="thin">
        <color indexed="64"/>
      </right>
      <top style="thin">
        <color indexed="64"/>
      </top>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style="hair">
        <color indexed="64"/>
      </right>
      <top/>
      <bottom style="thin">
        <color indexed="64"/>
      </bottom>
      <diagonal/>
    </border>
    <border>
      <left style="hair">
        <color indexed="64"/>
      </left>
      <right/>
      <top/>
      <bottom/>
      <diagonal/>
    </border>
  </borders>
  <cellStyleXfs count="31">
    <xf numFmtId="0" fontId="0" fillId="0" borderId="0"/>
    <xf numFmtId="0" fontId="4" fillId="0" borderId="0"/>
    <xf numFmtId="0" fontId="3" fillId="0" borderId="0"/>
    <xf numFmtId="165" fontId="4" fillId="0" borderId="0" applyFont="0" applyFill="0" applyBorder="0" applyAlignment="0" applyProtection="0"/>
    <xf numFmtId="165" fontId="4" fillId="0" borderId="0" applyFont="0" applyFill="0" applyBorder="0" applyAlignment="0" applyProtection="0"/>
    <xf numFmtId="164"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4" fillId="0" borderId="0"/>
    <xf numFmtId="0" fontId="4" fillId="0" borderId="0"/>
    <xf numFmtId="0" fontId="18"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7" fillId="0" borderId="0" applyNumberFormat="0" applyFill="0" applyBorder="0" applyAlignment="0" applyProtection="0">
      <alignment vertical="top"/>
      <protection locked="0"/>
    </xf>
    <xf numFmtId="0" fontId="2" fillId="0" borderId="0"/>
    <xf numFmtId="0" fontId="4" fillId="0" borderId="0"/>
    <xf numFmtId="0" fontId="45" fillId="0" borderId="0"/>
    <xf numFmtId="0" fontId="1" fillId="0" borderId="0"/>
    <xf numFmtId="0" fontId="1" fillId="0" borderId="0"/>
    <xf numFmtId="9" fontId="49" fillId="0" borderId="0" applyFont="0" applyFill="0" applyBorder="0" applyAlignment="0" applyProtection="0"/>
    <xf numFmtId="0" fontId="1" fillId="0" borderId="0"/>
    <xf numFmtId="0" fontId="62" fillId="0" borderId="0"/>
  </cellStyleXfs>
  <cellXfs count="594">
    <xf numFmtId="0" fontId="0" fillId="0" borderId="0" xfId="0"/>
    <xf numFmtId="0" fontId="4" fillId="0" borderId="0" xfId="0" applyFont="1" applyFill="1"/>
    <xf numFmtId="0" fontId="0" fillId="0" borderId="0" xfId="0" applyBorder="1"/>
    <xf numFmtId="10" fontId="0" fillId="0" borderId="0" xfId="0" applyNumberFormat="1"/>
    <xf numFmtId="0" fontId="4" fillId="0" borderId="0" xfId="1" applyFont="1"/>
    <xf numFmtId="0" fontId="4" fillId="0" borderId="0" xfId="1" applyFont="1" applyAlignment="1">
      <alignment horizontal="center"/>
    </xf>
    <xf numFmtId="0" fontId="7" fillId="0" borderId="0" xfId="1" applyFont="1"/>
    <xf numFmtId="0" fontId="4" fillId="0" borderId="29" xfId="1" applyFont="1" applyBorder="1"/>
    <xf numFmtId="0" fontId="4" fillId="0" borderId="27" xfId="1" applyFont="1" applyBorder="1"/>
    <xf numFmtId="0" fontId="4" fillId="2" borderId="32" xfId="1" applyFont="1" applyFill="1" applyBorder="1" applyAlignment="1">
      <alignment horizontal="center" vertical="center"/>
    </xf>
    <xf numFmtId="0" fontId="4" fillId="0" borderId="32" xfId="1" applyFont="1" applyFill="1" applyBorder="1" applyAlignment="1">
      <alignment horizontal="center" vertical="center" wrapText="1"/>
    </xf>
    <xf numFmtId="0" fontId="7" fillId="0" borderId="32" xfId="1" applyFont="1" applyFill="1" applyBorder="1" applyAlignment="1">
      <alignment horizontal="center" vertical="center" wrapText="1"/>
    </xf>
    <xf numFmtId="0" fontId="9" fillId="0" borderId="32" xfId="1" applyFont="1" applyFill="1" applyBorder="1" applyAlignment="1">
      <alignment horizontal="center" vertical="center" wrapText="1"/>
    </xf>
    <xf numFmtId="0" fontId="7" fillId="2" borderId="33" xfId="1" applyFont="1" applyFill="1" applyBorder="1" applyAlignment="1">
      <alignment horizontal="center" vertical="center" wrapText="1"/>
    </xf>
    <xf numFmtId="0" fontId="4" fillId="0" borderId="23" xfId="1" applyFont="1" applyFill="1" applyBorder="1" applyAlignment="1">
      <alignment vertical="center" wrapText="1"/>
    </xf>
    <xf numFmtId="3" fontId="4" fillId="0" borderId="24" xfId="1" applyNumberFormat="1" applyFont="1" applyFill="1" applyBorder="1" applyAlignment="1">
      <alignment horizontal="center" vertical="center" wrapText="1"/>
    </xf>
    <xf numFmtId="3" fontId="7" fillId="0" borderId="24" xfId="1" applyNumberFormat="1" applyFont="1" applyFill="1" applyBorder="1" applyAlignment="1">
      <alignment horizontal="center" vertical="center" wrapText="1"/>
    </xf>
    <xf numFmtId="3" fontId="7" fillId="2" borderId="25" xfId="1" applyNumberFormat="1" applyFont="1" applyFill="1" applyBorder="1" applyAlignment="1">
      <alignment horizontal="center" vertical="center" wrapText="1"/>
    </xf>
    <xf numFmtId="0" fontId="17" fillId="0" borderId="23" xfId="1" applyFont="1" applyFill="1" applyBorder="1" applyAlignment="1">
      <alignment vertical="center" wrapText="1"/>
    </xf>
    <xf numFmtId="0" fontId="4" fillId="0" borderId="27" xfId="1" applyFont="1" applyFill="1" applyBorder="1" applyAlignment="1">
      <alignment vertical="center" wrapText="1"/>
    </xf>
    <xf numFmtId="0" fontId="4" fillId="0" borderId="0" xfId="1" applyFont="1" applyAlignment="1">
      <alignment wrapText="1"/>
    </xf>
    <xf numFmtId="0" fontId="4" fillId="0" borderId="34" xfId="1" applyFont="1" applyFill="1" applyBorder="1"/>
    <xf numFmtId="3" fontId="4" fillId="2" borderId="35" xfId="1" applyNumberFormat="1" applyFont="1" applyFill="1" applyBorder="1" applyAlignment="1">
      <alignment horizontal="center" vertical="center" wrapText="1"/>
    </xf>
    <xf numFmtId="3" fontId="4" fillId="0" borderId="35" xfId="1" applyNumberFormat="1" applyFont="1" applyFill="1" applyBorder="1" applyAlignment="1">
      <alignment horizontal="center" vertical="center" wrapText="1"/>
    </xf>
    <xf numFmtId="3" fontId="7" fillId="0" borderId="35" xfId="1" applyNumberFormat="1" applyFont="1" applyFill="1" applyBorder="1" applyAlignment="1">
      <alignment horizontal="center" vertical="center" wrapText="1"/>
    </xf>
    <xf numFmtId="3" fontId="7" fillId="2" borderId="36" xfId="1" applyNumberFormat="1" applyFont="1" applyFill="1" applyBorder="1" applyAlignment="1">
      <alignment horizontal="center" vertical="center" wrapText="1"/>
    </xf>
    <xf numFmtId="0" fontId="4" fillId="0" borderId="23" xfId="1" applyFont="1" applyFill="1" applyBorder="1"/>
    <xf numFmtId="3" fontId="4" fillId="2" borderId="24" xfId="1" applyNumberFormat="1" applyFont="1" applyFill="1" applyBorder="1" applyAlignment="1">
      <alignment horizontal="center" vertical="center" wrapText="1"/>
    </xf>
    <xf numFmtId="3" fontId="4" fillId="0" borderId="0" xfId="1" applyNumberFormat="1" applyFont="1"/>
    <xf numFmtId="0" fontId="20" fillId="0" borderId="0" xfId="1" applyFont="1"/>
    <xf numFmtId="0" fontId="4" fillId="2" borderId="24" xfId="1" applyFill="1" applyBorder="1" applyAlignment="1">
      <alignment horizontal="center" vertical="top"/>
    </xf>
    <xf numFmtId="3" fontId="4" fillId="2" borderId="24" xfId="1" applyNumberFormat="1" applyFill="1" applyBorder="1" applyAlignment="1">
      <alignment horizontal="center" vertical="top"/>
    </xf>
    <xf numFmtId="0" fontId="4" fillId="0" borderId="37" xfId="1" applyFont="1" applyFill="1" applyBorder="1"/>
    <xf numFmtId="3" fontId="4" fillId="2" borderId="38" xfId="1" applyNumberFormat="1" applyFont="1" applyFill="1" applyBorder="1" applyAlignment="1">
      <alignment horizontal="center" vertical="center" wrapText="1"/>
    </xf>
    <xf numFmtId="3" fontId="4" fillId="0" borderId="38" xfId="1" applyNumberFormat="1" applyFont="1" applyFill="1" applyBorder="1" applyAlignment="1">
      <alignment horizontal="center" vertical="center" wrapText="1"/>
    </xf>
    <xf numFmtId="3" fontId="7" fillId="0" borderId="38" xfId="1" applyNumberFormat="1" applyFont="1" applyFill="1" applyBorder="1" applyAlignment="1">
      <alignment horizontal="center" vertical="center" wrapText="1"/>
    </xf>
    <xf numFmtId="3" fontId="7" fillId="2" borderId="39" xfId="1" applyNumberFormat="1" applyFont="1" applyFill="1" applyBorder="1" applyAlignment="1">
      <alignment horizontal="center" vertical="center" wrapText="1"/>
    </xf>
    <xf numFmtId="0" fontId="7" fillId="2" borderId="40" xfId="1" applyFont="1" applyFill="1" applyBorder="1" applyAlignment="1">
      <alignment horizontal="center" vertical="center"/>
    </xf>
    <xf numFmtId="3" fontId="7" fillId="2" borderId="41" xfId="1" applyNumberFormat="1" applyFont="1" applyFill="1" applyBorder="1" applyAlignment="1">
      <alignment horizontal="center" vertical="center"/>
    </xf>
    <xf numFmtId="3" fontId="7" fillId="2" borderId="41" xfId="1" applyNumberFormat="1" applyFont="1" applyFill="1" applyBorder="1" applyAlignment="1">
      <alignment horizontal="center" vertical="center" wrapText="1"/>
    </xf>
    <xf numFmtId="0" fontId="7" fillId="0" borderId="0" xfId="1" applyFont="1" applyBorder="1" applyAlignment="1">
      <alignment vertical="top"/>
    </xf>
    <xf numFmtId="0" fontId="7" fillId="0" borderId="0" xfId="1" applyFont="1" applyBorder="1" applyAlignment="1">
      <alignment horizontal="center" vertical="top"/>
    </xf>
    <xf numFmtId="0" fontId="4" fillId="0" borderId="0" xfId="1" applyFont="1" applyBorder="1" applyAlignment="1">
      <alignment horizontal="left" vertical="top"/>
    </xf>
    <xf numFmtId="0" fontId="7" fillId="0" borderId="0" xfId="1" applyFont="1" applyBorder="1" applyAlignment="1">
      <alignment horizontal="left" vertical="top"/>
    </xf>
    <xf numFmtId="3" fontId="7" fillId="0" borderId="0" xfId="1" applyNumberFormat="1" applyFont="1" applyBorder="1" applyAlignment="1">
      <alignment horizontal="left" vertical="top"/>
    </xf>
    <xf numFmtId="0" fontId="4" fillId="0" borderId="0" xfId="1" applyFont="1" applyBorder="1"/>
    <xf numFmtId="0" fontId="7" fillId="0" borderId="0" xfId="1" applyFont="1" applyBorder="1"/>
    <xf numFmtId="3" fontId="0" fillId="0" borderId="0" xfId="0" applyNumberFormat="1"/>
    <xf numFmtId="3" fontId="0" fillId="0" borderId="24" xfId="0" applyNumberFormat="1" applyBorder="1" applyAlignment="1">
      <alignment horizontal="center" vertical="center"/>
    </xf>
    <xf numFmtId="3" fontId="0" fillId="13" borderId="24" xfId="0" applyNumberFormat="1" applyFill="1" applyBorder="1" applyAlignment="1">
      <alignment horizontal="center" vertical="center"/>
    </xf>
    <xf numFmtId="0" fontId="7" fillId="0" borderId="0" xfId="0" applyFont="1" applyFill="1" applyBorder="1"/>
    <xf numFmtId="0" fontId="7" fillId="0" borderId="0" xfId="0" applyFont="1"/>
    <xf numFmtId="0" fontId="0" fillId="0" borderId="0" xfId="0" applyFill="1" applyBorder="1"/>
    <xf numFmtId="0" fontId="4" fillId="0" borderId="0" xfId="0" applyFont="1" applyBorder="1" applyAlignment="1">
      <alignment vertical="top" wrapText="1"/>
    </xf>
    <xf numFmtId="0" fontId="0" fillId="0" borderId="23" xfId="0" applyBorder="1"/>
    <xf numFmtId="0" fontId="7" fillId="0" borderId="29" xfId="0" applyFont="1" applyFill="1" applyBorder="1" applyAlignment="1" applyProtection="1">
      <alignment horizontal="center" vertical="center" wrapText="1"/>
    </xf>
    <xf numFmtId="0" fontId="11" fillId="0" borderId="30" xfId="0" applyFont="1" applyFill="1" applyBorder="1" applyAlignment="1" applyProtection="1">
      <alignment horizontal="center" vertical="center" textRotation="90" wrapText="1"/>
    </xf>
    <xf numFmtId="1" fontId="11" fillId="0" borderId="30" xfId="0" applyNumberFormat="1" applyFont="1" applyFill="1" applyBorder="1" applyAlignment="1" applyProtection="1">
      <alignment horizontal="center" vertical="center" textRotation="90" wrapText="1"/>
    </xf>
    <xf numFmtId="0" fontId="7" fillId="0" borderId="30" xfId="0" applyFont="1" applyFill="1" applyBorder="1" applyAlignment="1" applyProtection="1">
      <alignment horizontal="center" vertical="center" wrapText="1"/>
    </xf>
    <xf numFmtId="0" fontId="0" fillId="0" borderId="0" xfId="0" applyAlignment="1">
      <alignment wrapText="1"/>
    </xf>
    <xf numFmtId="3" fontId="4" fillId="0" borderId="24" xfId="0" applyNumberFormat="1" applyFont="1" applyFill="1" applyBorder="1" applyProtection="1"/>
    <xf numFmtId="3" fontId="0" fillId="0" borderId="24" xfId="0" applyNumberFormat="1" applyFill="1" applyBorder="1" applyProtection="1"/>
    <xf numFmtId="3" fontId="7" fillId="7" borderId="24" xfId="0" applyNumberFormat="1" applyFont="1" applyFill="1" applyBorder="1" applyAlignment="1">
      <alignment horizontal="center"/>
    </xf>
    <xf numFmtId="0" fontId="7" fillId="2" borderId="23" xfId="0" applyFont="1" applyFill="1" applyBorder="1" applyAlignment="1">
      <alignment vertical="center" wrapText="1"/>
    </xf>
    <xf numFmtId="3" fontId="7" fillId="2" borderId="24" xfId="0" applyNumberFormat="1" applyFont="1" applyFill="1" applyBorder="1" applyAlignment="1">
      <alignment vertical="center"/>
    </xf>
    <xf numFmtId="1" fontId="0" fillId="0" borderId="0" xfId="0" applyNumberFormat="1"/>
    <xf numFmtId="0" fontId="7" fillId="0" borderId="0" xfId="0" applyFont="1" applyFill="1" applyBorder="1" applyAlignment="1" applyProtection="1">
      <alignment horizontal="center" vertical="center"/>
    </xf>
    <xf numFmtId="0" fontId="29" fillId="0" borderId="0" xfId="0" applyFont="1" applyFill="1" applyBorder="1" applyAlignment="1" applyProtection="1">
      <alignment horizontal="center" vertical="center"/>
    </xf>
    <xf numFmtId="1" fontId="7" fillId="0" borderId="0" xfId="0" applyNumberFormat="1" applyFont="1" applyFill="1" applyBorder="1" applyAlignment="1" applyProtection="1">
      <alignment horizontal="center" vertical="center" wrapText="1"/>
    </xf>
    <xf numFmtId="1" fontId="30" fillId="0" borderId="0" xfId="0" applyNumberFormat="1" applyFont="1" applyFill="1" applyBorder="1" applyAlignment="1" applyProtection="1">
      <alignment horizontal="center" vertical="center" wrapText="1"/>
    </xf>
    <xf numFmtId="0" fontId="4" fillId="0" borderId="0" xfId="0" applyFont="1" applyFill="1" applyBorder="1"/>
    <xf numFmtId="1" fontId="0" fillId="0" borderId="0" xfId="0" applyNumberFormat="1" applyFill="1" applyBorder="1" applyProtection="1"/>
    <xf numFmtId="3" fontId="7" fillId="0" borderId="0" xfId="0" applyNumberFormat="1" applyFont="1"/>
    <xf numFmtId="0" fontId="32" fillId="0" borderId="24" xfId="0" applyFont="1" applyBorder="1" applyAlignment="1">
      <alignment horizontal="center" vertical="center" wrapText="1"/>
    </xf>
    <xf numFmtId="0" fontId="31" fillId="0" borderId="25" xfId="0" applyFont="1" applyBorder="1" applyAlignment="1">
      <alignment horizontal="center" vertical="center" wrapText="1"/>
    </xf>
    <xf numFmtId="17" fontId="0" fillId="0" borderId="23" xfId="0" applyNumberFormat="1" applyBorder="1" applyAlignment="1">
      <alignment horizontal="center" vertical="center"/>
    </xf>
    <xf numFmtId="3" fontId="4" fillId="0" borderId="24" xfId="0" applyNumberFormat="1" applyFont="1" applyBorder="1" applyAlignment="1">
      <alignment horizontal="center" vertical="center"/>
    </xf>
    <xf numFmtId="3" fontId="4" fillId="0" borderId="25" xfId="0" applyNumberFormat="1" applyFont="1" applyBorder="1" applyAlignment="1">
      <alignment horizontal="center" vertical="center"/>
    </xf>
    <xf numFmtId="0" fontId="4" fillId="0" borderId="24" xfId="0" applyFont="1" applyBorder="1" applyAlignment="1">
      <alignment horizontal="center" vertical="center"/>
    </xf>
    <xf numFmtId="17" fontId="19" fillId="13" borderId="23" xfId="0" applyNumberFormat="1" applyFont="1" applyFill="1" applyBorder="1" applyAlignment="1">
      <alignment horizontal="center" vertical="center"/>
    </xf>
    <xf numFmtId="3" fontId="4" fillId="13" borderId="24" xfId="0" applyNumberFormat="1" applyFont="1" applyFill="1" applyBorder="1" applyAlignment="1">
      <alignment horizontal="center" vertical="center"/>
    </xf>
    <xf numFmtId="3" fontId="4" fillId="13" borderId="25" xfId="0" applyNumberFormat="1" applyFont="1" applyFill="1" applyBorder="1" applyAlignment="1">
      <alignment horizontal="center" vertical="center"/>
    </xf>
    <xf numFmtId="17" fontId="26" fillId="13" borderId="23" xfId="0" applyNumberFormat="1" applyFont="1" applyFill="1" applyBorder="1" applyAlignment="1">
      <alignment horizontal="center" vertical="center"/>
    </xf>
    <xf numFmtId="0" fontId="26" fillId="13" borderId="23" xfId="0" applyFont="1" applyFill="1" applyBorder="1" applyAlignment="1">
      <alignment horizontal="center" vertical="center"/>
    </xf>
    <xf numFmtId="0" fontId="19" fillId="13" borderId="23" xfId="0" applyFont="1" applyFill="1" applyBorder="1" applyAlignment="1">
      <alignment horizontal="center" vertical="center"/>
    </xf>
    <xf numFmtId="3" fontId="15" fillId="20" borderId="24" xfId="0" applyNumberFormat="1" applyFont="1" applyFill="1" applyBorder="1" applyAlignment="1">
      <alignment horizontal="center" vertical="center"/>
    </xf>
    <xf numFmtId="3" fontId="15" fillId="21" borderId="24" xfId="0" applyNumberFormat="1" applyFont="1" applyFill="1" applyBorder="1" applyAlignment="1">
      <alignment horizontal="center" vertical="center"/>
    </xf>
    <xf numFmtId="3" fontId="15" fillId="22" borderId="24" xfId="0" applyNumberFormat="1" applyFont="1" applyFill="1" applyBorder="1" applyAlignment="1">
      <alignment horizontal="center" vertical="center"/>
    </xf>
    <xf numFmtId="0" fontId="33" fillId="0" borderId="24" xfId="0" applyFont="1" applyBorder="1"/>
    <xf numFmtId="0" fontId="33" fillId="0" borderId="24" xfId="0" applyFont="1" applyFill="1" applyBorder="1"/>
    <xf numFmtId="9" fontId="33" fillId="0" borderId="24" xfId="0" applyNumberFormat="1" applyFont="1" applyFill="1" applyBorder="1"/>
    <xf numFmtId="0" fontId="33" fillId="0" borderId="25" xfId="0" applyFont="1" applyBorder="1"/>
    <xf numFmtId="0" fontId="34" fillId="0" borderId="23" xfId="0" applyFont="1" applyBorder="1" applyAlignment="1">
      <alignment vertical="center"/>
    </xf>
    <xf numFmtId="3" fontId="35" fillId="18" borderId="24" xfId="0" applyNumberFormat="1" applyFont="1" applyFill="1" applyBorder="1" applyAlignment="1">
      <alignment horizontal="center" vertical="center"/>
    </xf>
    <xf numFmtId="0" fontId="34" fillId="0" borderId="27" xfId="0" applyFont="1" applyBorder="1" applyAlignment="1">
      <alignment vertical="center" wrapText="1"/>
    </xf>
    <xf numFmtId="10" fontId="17" fillId="18" borderId="32" xfId="0" applyNumberFormat="1" applyFont="1" applyFill="1" applyBorder="1" applyAlignment="1">
      <alignment vertical="center"/>
    </xf>
    <xf numFmtId="0" fontId="36" fillId="0" borderId="0" xfId="0" applyFont="1" applyFill="1" applyBorder="1"/>
    <xf numFmtId="3" fontId="38" fillId="0" borderId="24" xfId="0" applyNumberFormat="1" applyFont="1" applyBorder="1" applyAlignment="1">
      <alignment horizontal="center" vertical="center"/>
    </xf>
    <xf numFmtId="0" fontId="40" fillId="0" borderId="25" xfId="0" applyFont="1" applyBorder="1" applyAlignment="1">
      <alignment horizontal="center" vertical="center"/>
    </xf>
    <xf numFmtId="10" fontId="38" fillId="0" borderId="25" xfId="0" applyNumberFormat="1" applyFont="1" applyBorder="1" applyAlignment="1">
      <alignment horizontal="center" vertical="center"/>
    </xf>
    <xf numFmtId="3" fontId="0" fillId="0" borderId="24" xfId="0" applyNumberFormat="1" applyFill="1" applyBorder="1"/>
    <xf numFmtId="0" fontId="5" fillId="0" borderId="0" xfId="0" applyFont="1" applyBorder="1" applyAlignment="1">
      <alignment horizontal="center"/>
    </xf>
    <xf numFmtId="0" fontId="7" fillId="0" borderId="29" xfId="0" applyNumberFormat="1" applyFont="1" applyBorder="1" applyAlignment="1">
      <alignment horizontal="center" vertical="center"/>
    </xf>
    <xf numFmtId="0" fontId="7" fillId="0" borderId="30" xfId="0" applyNumberFormat="1" applyFont="1" applyBorder="1" applyAlignment="1">
      <alignment horizontal="center" vertical="center" textRotation="90" wrapText="1"/>
    </xf>
    <xf numFmtId="0" fontId="7" fillId="0" borderId="30" xfId="0" applyNumberFormat="1" applyFont="1" applyFill="1" applyBorder="1" applyAlignment="1">
      <alignment horizontal="center" vertical="center" textRotation="90" wrapText="1"/>
    </xf>
    <xf numFmtId="0" fontId="11" fillId="2" borderId="31" xfId="0" applyNumberFormat="1" applyFont="1" applyFill="1" applyBorder="1" applyAlignment="1">
      <alignment horizontal="center" vertical="center" wrapText="1"/>
    </xf>
    <xf numFmtId="167" fontId="4" fillId="0" borderId="23" xfId="0" applyNumberFormat="1" applyFont="1" applyBorder="1"/>
    <xf numFmtId="3" fontId="0" fillId="0" borderId="24" xfId="0" applyNumberFormat="1" applyBorder="1"/>
    <xf numFmtId="3" fontId="28" fillId="2" borderId="25" xfId="0" applyNumberFormat="1" applyFont="1" applyFill="1" applyBorder="1" applyAlignment="1">
      <alignment horizontal="center" vertical="center"/>
    </xf>
    <xf numFmtId="167" fontId="11" fillId="2" borderId="23" xfId="0" applyNumberFormat="1" applyFont="1" applyFill="1" applyBorder="1"/>
    <xf numFmtId="3" fontId="0" fillId="2" borderId="24" xfId="0" applyNumberFormat="1" applyFill="1" applyBorder="1"/>
    <xf numFmtId="3" fontId="7" fillId="2" borderId="30" xfId="0" applyNumberFormat="1" applyFont="1" applyFill="1" applyBorder="1" applyAlignment="1">
      <alignment horizontal="center" vertical="center" wrapText="1"/>
    </xf>
    <xf numFmtId="3" fontId="0" fillId="0" borderId="23" xfId="0" applyNumberFormat="1" applyBorder="1" applyAlignment="1">
      <alignment wrapText="1"/>
    </xf>
    <xf numFmtId="3" fontId="7" fillId="2" borderId="24" xfId="0" applyNumberFormat="1" applyFont="1" applyFill="1" applyBorder="1"/>
    <xf numFmtId="3" fontId="7" fillId="2" borderId="23" xfId="0" applyNumberFormat="1" applyFont="1" applyFill="1" applyBorder="1" applyAlignment="1">
      <alignment wrapText="1"/>
    </xf>
    <xf numFmtId="0" fontId="0" fillId="0" borderId="0" xfId="0" applyFill="1"/>
    <xf numFmtId="3" fontId="6" fillId="0" borderId="1" xfId="0" applyNumberFormat="1" applyFont="1" applyBorder="1"/>
    <xf numFmtId="0" fontId="11" fillId="9" borderId="2" xfId="0" applyNumberFormat="1" applyFont="1" applyFill="1" applyBorder="1" applyAlignment="1">
      <alignment horizontal="center" vertical="center" textRotation="90" wrapText="1"/>
    </xf>
    <xf numFmtId="0" fontId="11" fillId="14" borderId="2" xfId="0" applyNumberFormat="1" applyFont="1" applyFill="1" applyBorder="1" applyAlignment="1">
      <alignment horizontal="center" vertical="center" textRotation="90" wrapText="1"/>
    </xf>
    <xf numFmtId="0" fontId="11" fillId="0" borderId="2" xfId="0" applyNumberFormat="1" applyFont="1" applyFill="1" applyBorder="1" applyAlignment="1">
      <alignment horizontal="center" vertical="center" textRotation="90" wrapText="1"/>
    </xf>
    <xf numFmtId="0" fontId="11" fillId="8" borderId="2" xfId="0" applyNumberFormat="1" applyFont="1" applyFill="1" applyBorder="1" applyAlignment="1">
      <alignment horizontal="center" vertical="center" textRotation="90" wrapText="1"/>
    </xf>
    <xf numFmtId="0" fontId="11" fillId="23" borderId="2" xfId="0" applyNumberFormat="1" applyFont="1" applyFill="1" applyBorder="1" applyAlignment="1">
      <alignment horizontal="center" vertical="center" textRotation="90" wrapText="1"/>
    </xf>
    <xf numFmtId="0" fontId="11" fillId="24" borderId="2" xfId="0" applyNumberFormat="1" applyFont="1" applyFill="1" applyBorder="1" applyAlignment="1">
      <alignment horizontal="center" vertical="center" textRotation="90" wrapText="1"/>
    </xf>
    <xf numFmtId="0" fontId="11" fillId="25" borderId="2" xfId="0" applyNumberFormat="1" applyFont="1" applyFill="1" applyBorder="1" applyAlignment="1">
      <alignment horizontal="center" vertical="center" textRotation="90" wrapText="1"/>
    </xf>
    <xf numFmtId="0" fontId="11" fillId="26" borderId="2" xfId="0" applyNumberFormat="1" applyFont="1" applyFill="1" applyBorder="1" applyAlignment="1">
      <alignment horizontal="center" vertical="center" textRotation="90" wrapText="1"/>
    </xf>
    <xf numFmtId="0" fontId="11" fillId="11" borderId="2" xfId="0" applyNumberFormat="1" applyFont="1" applyFill="1" applyBorder="1" applyAlignment="1">
      <alignment horizontal="center" vertical="center" textRotation="90" wrapText="1"/>
    </xf>
    <xf numFmtId="3" fontId="11" fillId="2" borderId="3" xfId="0" applyNumberFormat="1" applyFont="1" applyFill="1" applyBorder="1" applyAlignment="1">
      <alignment horizontal="center" vertical="center"/>
    </xf>
    <xf numFmtId="3" fontId="6" fillId="0" borderId="16" xfId="0" applyNumberFormat="1" applyFont="1" applyBorder="1"/>
    <xf numFmtId="3" fontId="6" fillId="0" borderId="17" xfId="0" applyNumberFormat="1" applyFont="1" applyBorder="1"/>
    <xf numFmtId="3" fontId="6" fillId="0" borderId="17" xfId="0" applyNumberFormat="1" applyFont="1" applyFill="1" applyBorder="1"/>
    <xf numFmtId="3" fontId="11" fillId="2" borderId="19" xfId="0" applyNumberFormat="1" applyFont="1" applyFill="1" applyBorder="1" applyAlignment="1">
      <alignment horizontal="right"/>
    </xf>
    <xf numFmtId="3" fontId="6" fillId="14" borderId="16" xfId="0" applyNumberFormat="1" applyFont="1" applyFill="1" applyBorder="1"/>
    <xf numFmtId="3" fontId="6" fillId="14" borderId="17" xfId="0" applyNumberFormat="1" applyFont="1" applyFill="1" applyBorder="1"/>
    <xf numFmtId="3" fontId="0" fillId="0" borderId="0" xfId="0" applyNumberFormat="1" applyFill="1"/>
    <xf numFmtId="3" fontId="6" fillId="8" borderId="16" xfId="0" applyNumberFormat="1" applyFont="1" applyFill="1" applyBorder="1"/>
    <xf numFmtId="3" fontId="6" fillId="8" borderId="17" xfId="0" applyNumberFormat="1" applyFont="1" applyFill="1" applyBorder="1"/>
    <xf numFmtId="3" fontId="6" fillId="9" borderId="16" xfId="0" applyNumberFormat="1" applyFont="1" applyFill="1" applyBorder="1"/>
    <xf numFmtId="3" fontId="6" fillId="9" borderId="17" xfId="0" applyNumberFormat="1" applyFont="1" applyFill="1" applyBorder="1"/>
    <xf numFmtId="10" fontId="0" fillId="0" borderId="0" xfId="0" applyNumberFormat="1" applyFill="1"/>
    <xf numFmtId="3" fontId="6" fillId="11" borderId="16" xfId="0" applyNumberFormat="1" applyFont="1" applyFill="1" applyBorder="1"/>
    <xf numFmtId="3" fontId="6" fillId="11" borderId="17" xfId="0" applyNumberFormat="1" applyFont="1" applyFill="1" applyBorder="1"/>
    <xf numFmtId="3" fontId="11" fillId="0" borderId="16" xfId="0" applyNumberFormat="1" applyFont="1" applyFill="1" applyBorder="1"/>
    <xf numFmtId="3" fontId="11" fillId="0" borderId="17" xfId="0" applyNumberFormat="1" applyFont="1" applyBorder="1"/>
    <xf numFmtId="3" fontId="11" fillId="0" borderId="17" xfId="0" applyNumberFormat="1" applyFont="1" applyFill="1" applyBorder="1"/>
    <xf numFmtId="3" fontId="6" fillId="25" borderId="16" xfId="0" applyNumberFormat="1" applyFont="1" applyFill="1" applyBorder="1"/>
    <xf numFmtId="3" fontId="6" fillId="25" borderId="17" xfId="0" applyNumberFormat="1" applyFont="1" applyFill="1" applyBorder="1"/>
    <xf numFmtId="3" fontId="6" fillId="23" borderId="16" xfId="0" applyNumberFormat="1" applyFont="1" applyFill="1" applyBorder="1"/>
    <xf numFmtId="3" fontId="6" fillId="23" borderId="17" xfId="0" applyNumberFormat="1" applyFont="1" applyFill="1" applyBorder="1"/>
    <xf numFmtId="3" fontId="6" fillId="26" borderId="16" xfId="0" applyNumberFormat="1" applyFont="1" applyFill="1" applyBorder="1"/>
    <xf numFmtId="3" fontId="6" fillId="26" borderId="17" xfId="0" applyNumberFormat="1" applyFont="1" applyFill="1" applyBorder="1"/>
    <xf numFmtId="3" fontId="6" fillId="24" borderId="16" xfId="0" applyNumberFormat="1" applyFont="1" applyFill="1" applyBorder="1"/>
    <xf numFmtId="3" fontId="6" fillId="24" borderId="17" xfId="0" applyNumberFormat="1" applyFont="1" applyFill="1" applyBorder="1"/>
    <xf numFmtId="3" fontId="11" fillId="2" borderId="16" xfId="0" applyNumberFormat="1" applyFont="1" applyFill="1" applyBorder="1"/>
    <xf numFmtId="3" fontId="11" fillId="2" borderId="17" xfId="0" applyNumberFormat="1" applyFont="1" applyFill="1" applyBorder="1"/>
    <xf numFmtId="3" fontId="6" fillId="0" borderId="4" xfId="0" applyNumberFormat="1" applyFont="1" applyBorder="1" applyAlignment="1">
      <alignment vertical="center" wrapText="1"/>
    </xf>
    <xf numFmtId="9" fontId="6" fillId="2" borderId="5" xfId="0" applyNumberFormat="1" applyFont="1" applyFill="1" applyBorder="1" applyAlignment="1">
      <alignment vertical="center"/>
    </xf>
    <xf numFmtId="9" fontId="6" fillId="0" borderId="5" xfId="0" applyNumberFormat="1" applyFont="1" applyBorder="1" applyAlignment="1">
      <alignment vertical="center"/>
    </xf>
    <xf numFmtId="3" fontId="6" fillId="0" borderId="6" xfId="0" applyNumberFormat="1" applyFont="1" applyBorder="1" applyAlignment="1">
      <alignment horizontal="right" vertical="center"/>
    </xf>
    <xf numFmtId="0" fontId="7" fillId="0" borderId="0" xfId="0" applyFont="1" applyFill="1" applyBorder="1" applyAlignment="1">
      <alignment horizontal="right"/>
    </xf>
    <xf numFmtId="3" fontId="4" fillId="0" borderId="0" xfId="0" applyNumberFormat="1" applyFont="1" applyFill="1" applyBorder="1"/>
    <xf numFmtId="3" fontId="7" fillId="0" borderId="0" xfId="0" applyNumberFormat="1" applyFont="1" applyFill="1" applyBorder="1" applyAlignment="1">
      <alignment horizontal="right"/>
    </xf>
    <xf numFmtId="3" fontId="7" fillId="0" borderId="0" xfId="0" applyNumberFormat="1" applyFont="1" applyFill="1" applyBorder="1"/>
    <xf numFmtId="0" fontId="0" fillId="0" borderId="0" xfId="0" applyFill="1" applyBorder="1" applyAlignment="1">
      <alignment horizontal="right"/>
    </xf>
    <xf numFmtId="0" fontId="0" fillId="0" borderId="0" xfId="0" applyFill="1" applyAlignment="1">
      <alignment horizontal="right"/>
    </xf>
    <xf numFmtId="3" fontId="21" fillId="0" borderId="0" xfId="0" applyNumberFormat="1" applyFont="1" applyAlignment="1"/>
    <xf numFmtId="0" fontId="9" fillId="0" borderId="17" xfId="0" applyFont="1" applyFill="1" applyBorder="1" applyAlignment="1">
      <alignment vertical="center"/>
    </xf>
    <xf numFmtId="0" fontId="8" fillId="0" borderId="0"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0" borderId="17" xfId="0" applyNumberFormat="1" applyFont="1" applyFill="1" applyBorder="1" applyAlignment="1">
      <alignment horizontal="left" vertical="center" wrapText="1"/>
    </xf>
    <xf numFmtId="3" fontId="9" fillId="0" borderId="17" xfId="0" applyNumberFormat="1" applyFont="1" applyFill="1" applyBorder="1" applyAlignment="1">
      <alignment horizontal="center" vertical="center"/>
    </xf>
    <xf numFmtId="10" fontId="10" fillId="0" borderId="17" xfId="0" applyNumberFormat="1" applyFont="1" applyFill="1" applyBorder="1" applyAlignment="1">
      <alignment horizontal="center" vertical="center"/>
    </xf>
    <xf numFmtId="3" fontId="8" fillId="0" borderId="17" xfId="0" applyNumberFormat="1" applyFont="1" applyFill="1" applyBorder="1" applyAlignment="1">
      <alignment horizontal="center" vertical="center"/>
    </xf>
    <xf numFmtId="10" fontId="23" fillId="0" borderId="17" xfId="0" applyNumberFormat="1" applyFont="1" applyFill="1" applyBorder="1" applyAlignment="1">
      <alignment horizontal="center" vertical="center"/>
    </xf>
    <xf numFmtId="10" fontId="23" fillId="0" borderId="0" xfId="0" applyNumberFormat="1" applyFont="1" applyFill="1" applyBorder="1" applyAlignment="1">
      <alignment horizontal="center" vertical="center"/>
    </xf>
    <xf numFmtId="10" fontId="10" fillId="0" borderId="0" xfId="0" applyNumberFormat="1" applyFont="1" applyFill="1" applyBorder="1" applyAlignment="1">
      <alignment horizontal="center" vertical="center"/>
    </xf>
    <xf numFmtId="3" fontId="8" fillId="2" borderId="17" xfId="0" applyNumberFormat="1" applyFont="1" applyFill="1" applyBorder="1" applyAlignment="1">
      <alignment horizontal="center" vertical="center"/>
    </xf>
    <xf numFmtId="3" fontId="8" fillId="0" borderId="17" xfId="0" applyNumberFormat="1" applyFont="1" applyFill="1" applyBorder="1" applyAlignment="1"/>
    <xf numFmtId="3" fontId="8" fillId="4" borderId="17" xfId="0" applyNumberFormat="1" applyFont="1" applyFill="1" applyBorder="1" applyAlignment="1">
      <alignment horizontal="center" vertical="center"/>
    </xf>
    <xf numFmtId="10" fontId="23" fillId="4" borderId="17" xfId="0" applyNumberFormat="1" applyFont="1" applyFill="1" applyBorder="1" applyAlignment="1">
      <alignment horizontal="center" vertical="center"/>
    </xf>
    <xf numFmtId="3" fontId="8" fillId="14" borderId="17" xfId="0" applyNumberFormat="1" applyFont="1" applyFill="1" applyBorder="1" applyAlignment="1">
      <alignment horizontal="center" vertical="center"/>
    </xf>
    <xf numFmtId="10" fontId="23" fillId="14" borderId="17" xfId="0" applyNumberFormat="1" applyFont="1" applyFill="1" applyBorder="1" applyAlignment="1">
      <alignment horizontal="center" vertical="center"/>
    </xf>
    <xf numFmtId="3" fontId="8" fillId="27" borderId="17" xfId="0" applyNumberFormat="1" applyFont="1" applyFill="1" applyBorder="1" applyAlignment="1">
      <alignment horizontal="center" vertical="center"/>
    </xf>
    <xf numFmtId="10" fontId="23" fillId="27" borderId="17" xfId="0" applyNumberFormat="1" applyFont="1" applyFill="1" applyBorder="1" applyAlignment="1">
      <alignment horizontal="center" vertical="center"/>
    </xf>
    <xf numFmtId="3" fontId="8" fillId="12" borderId="17" xfId="0" applyNumberFormat="1" applyFont="1" applyFill="1" applyBorder="1" applyAlignment="1">
      <alignment horizontal="center" vertical="center"/>
    </xf>
    <xf numFmtId="10" fontId="23" fillId="12" borderId="17" xfId="0" applyNumberFormat="1" applyFont="1" applyFill="1" applyBorder="1" applyAlignment="1">
      <alignment horizontal="center" vertical="center"/>
    </xf>
    <xf numFmtId="0" fontId="11" fillId="0" borderId="23" xfId="0" applyFont="1" applyFill="1" applyBorder="1" applyAlignment="1">
      <alignment horizontal="center" vertical="center"/>
    </xf>
    <xf numFmtId="0" fontId="11" fillId="0" borderId="24" xfId="0" applyFont="1" applyFill="1" applyBorder="1" applyAlignment="1">
      <alignment horizontal="center" vertical="center"/>
    </xf>
    <xf numFmtId="0" fontId="11" fillId="0" borderId="25" xfId="0" applyFont="1" applyFill="1" applyBorder="1" applyAlignment="1">
      <alignment horizontal="center" vertical="center"/>
    </xf>
    <xf numFmtId="3" fontId="6" fillId="0" borderId="23" xfId="0" applyNumberFormat="1" applyFont="1" applyBorder="1"/>
    <xf numFmtId="3" fontId="6" fillId="0" borderId="24" xfId="0" applyNumberFormat="1" applyFont="1" applyBorder="1"/>
    <xf numFmtId="3" fontId="11" fillId="2" borderId="24" xfId="0" applyNumberFormat="1" applyFont="1" applyFill="1" applyBorder="1"/>
    <xf numFmtId="10" fontId="42" fillId="2" borderId="25" xfId="0" applyNumberFormat="1" applyFont="1" applyFill="1" applyBorder="1"/>
    <xf numFmtId="0" fontId="6" fillId="0" borderId="23" xfId="0" applyFont="1" applyFill="1" applyBorder="1" applyAlignment="1">
      <alignment horizontal="left" vertical="center"/>
    </xf>
    <xf numFmtId="166" fontId="6" fillId="0" borderId="24" xfId="0" applyNumberFormat="1" applyFont="1" applyFill="1" applyBorder="1" applyAlignment="1">
      <alignment horizontal="center" vertical="center"/>
    </xf>
    <xf numFmtId="166" fontId="6" fillId="0" borderId="25" xfId="0" applyNumberFormat="1" applyFont="1" applyFill="1" applyBorder="1" applyAlignment="1">
      <alignment horizontal="center" vertical="center"/>
    </xf>
    <xf numFmtId="3" fontId="6" fillId="0" borderId="23" xfId="0" applyNumberFormat="1" applyFont="1" applyBorder="1" applyAlignment="1"/>
    <xf numFmtId="3" fontId="6" fillId="0" borderId="24" xfId="0" applyNumberFormat="1" applyFont="1" applyBorder="1" applyAlignment="1"/>
    <xf numFmtId="3" fontId="11" fillId="2" borderId="24" xfId="0" applyNumberFormat="1" applyFont="1" applyFill="1" applyBorder="1" applyAlignment="1"/>
    <xf numFmtId="10" fontId="42" fillId="2" borderId="25" xfId="0" applyNumberFormat="1" applyFont="1" applyFill="1" applyBorder="1" applyAlignment="1"/>
    <xf numFmtId="3" fontId="11" fillId="2" borderId="27" xfId="0" applyNumberFormat="1" applyFont="1" applyFill="1" applyBorder="1"/>
    <xf numFmtId="3" fontId="11" fillId="2" borderId="32" xfId="0" applyNumberFormat="1" applyFont="1" applyFill="1" applyBorder="1"/>
    <xf numFmtId="10" fontId="42" fillId="2" borderId="33" xfId="0" applyNumberFormat="1" applyFont="1" applyFill="1" applyBorder="1"/>
    <xf numFmtId="0" fontId="11" fillId="2" borderId="27" xfId="0" applyFont="1" applyFill="1" applyBorder="1" applyAlignment="1">
      <alignment horizontal="left" vertical="center"/>
    </xf>
    <xf numFmtId="166" fontId="11" fillId="2" borderId="32" xfId="0" applyNumberFormat="1" applyFont="1" applyFill="1" applyBorder="1" applyAlignment="1">
      <alignment horizontal="center" vertical="center"/>
    </xf>
    <xf numFmtId="166" fontId="11" fillId="2" borderId="33" xfId="0" applyNumberFormat="1" applyFont="1" applyFill="1" applyBorder="1" applyAlignment="1">
      <alignment horizontal="center" vertical="center"/>
    </xf>
    <xf numFmtId="3" fontId="0" fillId="0" borderId="0" xfId="0" applyNumberFormat="1" applyAlignment="1">
      <alignment horizontal="center" vertical="center"/>
    </xf>
    <xf numFmtId="3" fontId="0" fillId="0" borderId="0" xfId="0" applyNumberFormat="1" applyAlignment="1">
      <alignment vertical="center"/>
    </xf>
    <xf numFmtId="0" fontId="43" fillId="2" borderId="29" xfId="0" applyFont="1" applyFill="1" applyBorder="1"/>
    <xf numFmtId="0" fontId="38" fillId="0" borderId="30" xfId="0" applyFont="1" applyBorder="1" applyAlignment="1">
      <alignment horizontal="center" vertical="center"/>
    </xf>
    <xf numFmtId="0" fontId="43" fillId="2" borderId="30" xfId="0" applyFont="1" applyFill="1" applyBorder="1" applyAlignment="1">
      <alignment horizontal="center" vertical="center"/>
    </xf>
    <xf numFmtId="0" fontId="43" fillId="2" borderId="31" xfId="0" applyFont="1" applyFill="1" applyBorder="1" applyAlignment="1">
      <alignment horizontal="center" vertical="center"/>
    </xf>
    <xf numFmtId="0" fontId="38" fillId="0" borderId="23" xfId="0" applyFont="1" applyFill="1" applyBorder="1" applyAlignment="1">
      <alignment wrapText="1"/>
    </xf>
    <xf numFmtId="0" fontId="38" fillId="0" borderId="24" xfId="0" applyFont="1" applyBorder="1" applyAlignment="1">
      <alignment horizontal="center" vertical="center"/>
    </xf>
    <xf numFmtId="0" fontId="43" fillId="2" borderId="24" xfId="0" applyFont="1" applyFill="1" applyBorder="1" applyAlignment="1">
      <alignment horizontal="center" vertical="center"/>
    </xf>
    <xf numFmtId="10" fontId="43" fillId="2" borderId="25" xfId="0" applyNumberFormat="1" applyFont="1" applyFill="1" applyBorder="1" applyAlignment="1">
      <alignment horizontal="center" vertical="center"/>
    </xf>
    <xf numFmtId="168" fontId="44" fillId="0" borderId="23" xfId="1" applyNumberFormat="1" applyFont="1" applyFill="1" applyBorder="1" applyAlignment="1">
      <alignment vertical="center" wrapText="1"/>
    </xf>
    <xf numFmtId="0" fontId="38" fillId="0" borderId="24" xfId="0" applyFont="1" applyFill="1" applyBorder="1" applyAlignment="1">
      <alignment horizontal="center" vertical="center"/>
    </xf>
    <xf numFmtId="0" fontId="43" fillId="2" borderId="27" xfId="0" applyFont="1" applyFill="1" applyBorder="1" applyAlignment="1">
      <alignment wrapText="1"/>
    </xf>
    <xf numFmtId="0" fontId="43" fillId="2" borderId="32" xfId="0" applyFont="1" applyFill="1" applyBorder="1" applyAlignment="1">
      <alignment horizontal="center" vertical="center"/>
    </xf>
    <xf numFmtId="10" fontId="43" fillId="2" borderId="33" xfId="0" applyNumberFormat="1" applyFont="1" applyFill="1" applyBorder="1" applyAlignment="1">
      <alignment horizontal="center" vertical="center"/>
    </xf>
    <xf numFmtId="0" fontId="11" fillId="0" borderId="30" xfId="0" applyNumberFormat="1" applyFont="1" applyFill="1" applyBorder="1" applyAlignment="1">
      <alignment horizontal="center" vertical="center" textRotation="90" wrapText="1"/>
    </xf>
    <xf numFmtId="0" fontId="11" fillId="0" borderId="30" xfId="0" applyNumberFormat="1" applyFont="1" applyFill="1" applyBorder="1" applyAlignment="1">
      <alignment horizontal="center" vertical="center" textRotation="90" wrapText="1"/>
    </xf>
    <xf numFmtId="0" fontId="11" fillId="0" borderId="29" xfId="0" applyFont="1" applyFill="1" applyBorder="1" applyAlignment="1" applyProtection="1">
      <alignment horizontal="center" vertical="center" wrapText="1"/>
    </xf>
    <xf numFmtId="1" fontId="11" fillId="2" borderId="30" xfId="0" applyNumberFormat="1" applyFont="1" applyFill="1" applyBorder="1" applyAlignment="1" applyProtection="1">
      <alignment horizontal="center" vertical="center" textRotation="90" wrapText="1"/>
    </xf>
    <xf numFmtId="167" fontId="6" fillId="0" borderId="23" xfId="0" applyNumberFormat="1" applyFont="1" applyBorder="1"/>
    <xf numFmtId="0" fontId="11" fillId="2" borderId="23" xfId="0" applyFont="1" applyFill="1" applyBorder="1" applyAlignment="1">
      <alignment horizontal="center" vertical="center" wrapText="1"/>
    </xf>
    <xf numFmtId="3" fontId="0" fillId="0" borderId="0" xfId="0" applyNumberFormat="1" applyBorder="1"/>
    <xf numFmtId="0" fontId="0" fillId="0" borderId="29" xfId="0" applyBorder="1"/>
    <xf numFmtId="3" fontId="7" fillId="4" borderId="31" xfId="0" applyNumberFormat="1" applyFont="1" applyFill="1" applyBorder="1" applyAlignment="1">
      <alignment horizontal="center" vertical="center"/>
    </xf>
    <xf numFmtId="3" fontId="7" fillId="4" borderId="25" xfId="0" applyNumberFormat="1" applyFont="1" applyFill="1" applyBorder="1"/>
    <xf numFmtId="0" fontId="7" fillId="4" borderId="27" xfId="0" applyFont="1" applyFill="1" applyBorder="1"/>
    <xf numFmtId="3" fontId="7" fillId="4" borderId="32" xfId="0" applyNumberFormat="1" applyFont="1" applyFill="1" applyBorder="1"/>
    <xf numFmtId="3" fontId="7" fillId="4" borderId="33" xfId="0" applyNumberFormat="1" applyFont="1" applyFill="1" applyBorder="1"/>
    <xf numFmtId="0" fontId="4" fillId="0" borderId="0" xfId="24"/>
    <xf numFmtId="0" fontId="4" fillId="0" borderId="0" xfId="24" applyFont="1" applyAlignment="1">
      <alignment vertical="center"/>
    </xf>
    <xf numFmtId="0" fontId="4" fillId="0" borderId="0" xfId="24" applyFont="1"/>
    <xf numFmtId="0" fontId="8" fillId="3" borderId="1" xfId="0" applyFont="1" applyFill="1" applyBorder="1" applyAlignment="1">
      <alignment horizontal="center" vertical="center"/>
    </xf>
    <xf numFmtId="0" fontId="11" fillId="30" borderId="2" xfId="24" applyFont="1" applyFill="1" applyBorder="1" applyAlignment="1">
      <alignment vertical="center" textRotation="90" wrapText="1"/>
    </xf>
    <xf numFmtId="0" fontId="9" fillId="0" borderId="16" xfId="0" applyFont="1" applyBorder="1"/>
    <xf numFmtId="3" fontId="4" fillId="0" borderId="17" xfId="24" applyNumberFormat="1" applyBorder="1"/>
    <xf numFmtId="3" fontId="4" fillId="0" borderId="17" xfId="24" applyNumberFormat="1" applyFont="1" applyBorder="1"/>
    <xf numFmtId="2" fontId="7" fillId="0" borderId="17" xfId="24" applyNumberFormat="1" applyFont="1" applyBorder="1" applyAlignment="1">
      <alignment horizontal="center"/>
    </xf>
    <xf numFmtId="1" fontId="4" fillId="0" borderId="17" xfId="24" applyNumberFormat="1" applyBorder="1"/>
    <xf numFmtId="10" fontId="4" fillId="0" borderId="19" xfId="24" applyNumberFormat="1" applyBorder="1"/>
    <xf numFmtId="0" fontId="8" fillId="0" borderId="16" xfId="0" applyFont="1" applyBorder="1"/>
    <xf numFmtId="3" fontId="7" fillId="0" borderId="17" xfId="24" applyNumberFormat="1" applyFont="1" applyBorder="1"/>
    <xf numFmtId="1" fontId="7" fillId="0" borderId="17" xfId="24" applyNumberFormat="1" applyFont="1" applyBorder="1"/>
    <xf numFmtId="10" fontId="7" fillId="0" borderId="19" xfId="24" applyNumberFormat="1" applyFont="1" applyBorder="1"/>
    <xf numFmtId="0" fontId="4" fillId="0" borderId="17" xfId="24" applyBorder="1"/>
    <xf numFmtId="0" fontId="9" fillId="0" borderId="16" xfId="0" applyFont="1" applyFill="1" applyBorder="1"/>
    <xf numFmtId="0" fontId="9" fillId="0" borderId="16" xfId="0" applyFont="1" applyBorder="1" applyAlignment="1">
      <alignment wrapText="1"/>
    </xf>
    <xf numFmtId="0" fontId="9" fillId="0" borderId="16" xfId="0" applyFont="1" applyBorder="1" applyAlignment="1">
      <alignment horizontal="left" vertical="center" wrapText="1"/>
    </xf>
    <xf numFmtId="3" fontId="4" fillId="0" borderId="0" xfId="24" applyNumberFormat="1"/>
    <xf numFmtId="0" fontId="46" fillId="0" borderId="16" xfId="0" applyFont="1" applyBorder="1" applyAlignment="1">
      <alignment horizontal="left" vertical="center" wrapText="1"/>
    </xf>
    <xf numFmtId="0" fontId="8" fillId="0" borderId="16" xfId="0" applyFont="1" applyBorder="1" applyAlignment="1">
      <alignment wrapText="1"/>
    </xf>
    <xf numFmtId="0" fontId="7" fillId="0" borderId="17" xfId="24" applyFont="1" applyBorder="1"/>
    <xf numFmtId="0" fontId="9" fillId="0" borderId="16" xfId="0" applyFont="1" applyFill="1" applyBorder="1" applyAlignment="1">
      <alignment horizontal="left" vertical="center" wrapText="1"/>
    </xf>
    <xf numFmtId="0" fontId="46" fillId="0" borderId="16" xfId="0" applyFont="1" applyFill="1" applyBorder="1" applyAlignment="1">
      <alignment horizontal="left" vertical="center" wrapText="1"/>
    </xf>
    <xf numFmtId="0" fontId="47" fillId="0" borderId="16" xfId="0" applyFont="1" applyFill="1" applyBorder="1" applyAlignment="1">
      <alignment horizontal="left" vertical="center" wrapText="1"/>
    </xf>
    <xf numFmtId="0" fontId="8" fillId="0" borderId="4" xfId="0" applyFont="1" applyBorder="1" applyAlignment="1">
      <alignment wrapText="1"/>
    </xf>
    <xf numFmtId="3" fontId="7" fillId="15" borderId="5" xfId="24" applyNumberFormat="1" applyFont="1" applyFill="1" applyBorder="1"/>
    <xf numFmtId="3" fontId="7" fillId="29" borderId="5" xfId="24" applyNumberFormat="1" applyFont="1" applyFill="1" applyBorder="1"/>
    <xf numFmtId="2" fontId="7" fillId="16" borderId="5" xfId="24" applyNumberFormat="1" applyFont="1" applyFill="1" applyBorder="1" applyAlignment="1">
      <alignment horizontal="center"/>
    </xf>
    <xf numFmtId="3" fontId="7" fillId="17" borderId="5" xfId="24" applyNumberFormat="1" applyFont="1" applyFill="1" applyBorder="1"/>
    <xf numFmtId="3" fontId="7" fillId="6" borderId="5" xfId="24" applyNumberFormat="1" applyFont="1" applyFill="1" applyBorder="1"/>
    <xf numFmtId="3" fontId="7" fillId="30" borderId="5" xfId="24" applyNumberFormat="1" applyFont="1" applyFill="1" applyBorder="1"/>
    <xf numFmtId="9" fontId="7" fillId="31" borderId="6" xfId="24" applyNumberFormat="1" applyFont="1" applyFill="1" applyBorder="1"/>
    <xf numFmtId="0" fontId="7" fillId="0" borderId="0" xfId="24" applyFont="1" applyFill="1" applyBorder="1"/>
    <xf numFmtId="3" fontId="7" fillId="0" borderId="0" xfId="24" applyNumberFormat="1" applyFont="1" applyFill="1" applyBorder="1"/>
    <xf numFmtId="3" fontId="4" fillId="0" borderId="0" xfId="24" applyNumberFormat="1" applyFill="1" applyBorder="1"/>
    <xf numFmtId="9" fontId="7" fillId="0" borderId="0" xfId="24" applyNumberFormat="1" applyFont="1" applyFill="1" applyBorder="1"/>
    <xf numFmtId="0" fontId="4" fillId="0" borderId="0" xfId="24" applyFill="1"/>
    <xf numFmtId="0" fontId="4" fillId="0" borderId="0" xfId="24" applyBorder="1"/>
    <xf numFmtId="0" fontId="4" fillId="0" borderId="0" xfId="24" applyFont="1" applyBorder="1"/>
    <xf numFmtId="10" fontId="4" fillId="0" borderId="0" xfId="24" applyNumberFormat="1"/>
    <xf numFmtId="0" fontId="5" fillId="0" borderId="0" xfId="24" applyFont="1" applyBorder="1" applyAlignment="1">
      <alignment horizontal="center" vertical="center"/>
    </xf>
    <xf numFmtId="0" fontId="11" fillId="2" borderId="17" xfId="0" applyFont="1" applyFill="1" applyBorder="1" applyAlignment="1">
      <alignment vertical="center" wrapText="1"/>
    </xf>
    <xf numFmtId="1" fontId="11" fillId="0" borderId="17" xfId="0" applyNumberFormat="1" applyFont="1" applyFill="1" applyBorder="1" applyAlignment="1" applyProtection="1">
      <alignment horizontal="center" vertical="center" textRotation="90" wrapText="1"/>
    </xf>
    <xf numFmtId="0" fontId="11" fillId="0" borderId="17" xfId="0" applyFont="1" applyFill="1" applyBorder="1" applyAlignment="1">
      <alignment horizontal="center" vertical="center" wrapText="1"/>
    </xf>
    <xf numFmtId="0" fontId="11" fillId="2" borderId="17" xfId="0" applyFont="1" applyFill="1" applyBorder="1" applyAlignment="1">
      <alignment horizontal="left" vertical="center" wrapText="1"/>
    </xf>
    <xf numFmtId="0" fontId="6" fillId="0" borderId="17" xfId="0" applyFont="1" applyFill="1" applyBorder="1" applyAlignment="1">
      <alignment horizontal="center" vertical="center" wrapText="1"/>
    </xf>
    <xf numFmtId="3" fontId="6" fillId="0" borderId="17" xfId="22" applyNumberFormat="1" applyFont="1" applyFill="1" applyBorder="1" applyAlignment="1" applyProtection="1">
      <alignment horizontal="center" vertical="center" wrapText="1"/>
    </xf>
    <xf numFmtId="3" fontId="11" fillId="0" borderId="17" xfId="0" applyNumberFormat="1" applyFont="1" applyFill="1" applyBorder="1" applyAlignment="1">
      <alignment horizontal="center" vertical="center" wrapText="1"/>
    </xf>
    <xf numFmtId="0" fontId="11" fillId="2" borderId="17" xfId="24" applyFont="1" applyFill="1" applyBorder="1" applyAlignment="1">
      <alignment horizontal="left" vertical="center" wrapText="1"/>
    </xf>
    <xf numFmtId="0" fontId="6" fillId="0" borderId="17" xfId="24" applyFont="1" applyFill="1" applyBorder="1" applyAlignment="1">
      <alignment horizontal="center" vertical="center"/>
    </xf>
    <xf numFmtId="3" fontId="11" fillId="0" borderId="17" xfId="24" applyNumberFormat="1" applyFont="1" applyFill="1" applyBorder="1" applyAlignment="1">
      <alignment horizontal="center" vertical="center"/>
    </xf>
    <xf numFmtId="0" fontId="11" fillId="2" borderId="17" xfId="24" applyFont="1" applyFill="1" applyBorder="1" applyAlignment="1">
      <alignment horizontal="left" vertical="center"/>
    </xf>
    <xf numFmtId="3" fontId="6" fillId="0" borderId="17" xfId="24" applyNumberFormat="1" applyFont="1" applyFill="1" applyBorder="1" applyAlignment="1">
      <alignment horizontal="center" vertical="center"/>
    </xf>
    <xf numFmtId="0" fontId="11" fillId="0" borderId="17" xfId="24" applyFont="1" applyFill="1" applyBorder="1" applyAlignment="1">
      <alignment horizontal="center" vertical="center"/>
    </xf>
    <xf numFmtId="3" fontId="11" fillId="2" borderId="17" xfId="24" applyNumberFormat="1" applyFont="1" applyFill="1" applyBorder="1" applyAlignment="1">
      <alignment horizontal="center" vertical="center"/>
    </xf>
    <xf numFmtId="0" fontId="7" fillId="0" borderId="0" xfId="24" applyFont="1"/>
    <xf numFmtId="0" fontId="7" fillId="0" borderId="0" xfId="1" applyFont="1" applyFill="1"/>
    <xf numFmtId="0" fontId="48" fillId="0" borderId="0" xfId="25" applyFont="1" applyFill="1"/>
    <xf numFmtId="0" fontId="48" fillId="0" borderId="0" xfId="25" applyFont="1"/>
    <xf numFmtId="0" fontId="48" fillId="0" borderId="0" xfId="25" applyFont="1" applyAlignment="1">
      <alignment horizontal="center" vertical="center"/>
    </xf>
    <xf numFmtId="0" fontId="48" fillId="0" borderId="0" xfId="25" applyFont="1" applyFill="1" applyAlignment="1"/>
    <xf numFmtId="0" fontId="48" fillId="0" borderId="0" xfId="25" applyFont="1" applyAlignment="1"/>
    <xf numFmtId="0" fontId="21" fillId="2" borderId="30" xfId="25" applyFont="1" applyFill="1" applyBorder="1" applyAlignment="1">
      <alignment horizontal="center" vertical="center" wrapText="1"/>
    </xf>
    <xf numFmtId="0" fontId="21" fillId="2" borderId="31" xfId="25" applyFont="1" applyFill="1" applyBorder="1" applyAlignment="1">
      <alignment horizontal="center" vertical="center" wrapText="1"/>
    </xf>
    <xf numFmtId="0" fontId="25" fillId="0" borderId="24" xfId="25" applyFont="1" applyFill="1" applyBorder="1"/>
    <xf numFmtId="0" fontId="48" fillId="0" borderId="24" xfId="25" applyFont="1" applyBorder="1" applyAlignment="1">
      <alignment horizontal="center"/>
    </xf>
    <xf numFmtId="0" fontId="48" fillId="0" borderId="24" xfId="25" applyFont="1" applyBorder="1" applyAlignment="1">
      <alignment horizontal="center" vertical="center"/>
    </xf>
    <xf numFmtId="0" fontId="48" fillId="0" borderId="24" xfId="25" applyFont="1" applyFill="1" applyBorder="1" applyAlignment="1">
      <alignment horizontal="center"/>
    </xf>
    <xf numFmtId="0" fontId="4" fillId="0" borderId="24" xfId="25" applyFont="1" applyFill="1" applyBorder="1" applyAlignment="1">
      <alignment vertical="center"/>
    </xf>
    <xf numFmtId="1" fontId="25" fillId="0" borderId="24" xfId="25" applyNumberFormat="1" applyFont="1" applyBorder="1" applyAlignment="1">
      <alignment horizontal="center"/>
    </xf>
    <xf numFmtId="0" fontId="0" fillId="0" borderId="24" xfId="25" applyFont="1" applyFill="1" applyBorder="1" applyAlignment="1">
      <alignment horizontal="left" vertical="center" wrapText="1"/>
    </xf>
    <xf numFmtId="0" fontId="25" fillId="0" borderId="24" xfId="25" applyFont="1" applyFill="1" applyBorder="1" applyAlignment="1">
      <alignment vertical="center"/>
    </xf>
    <xf numFmtId="0" fontId="25" fillId="0" borderId="25" xfId="25" applyFont="1" applyBorder="1" applyAlignment="1">
      <alignment horizontal="center" vertical="center"/>
    </xf>
    <xf numFmtId="1" fontId="48" fillId="0" borderId="0" xfId="25" applyNumberFormat="1" applyFont="1"/>
    <xf numFmtId="0" fontId="25" fillId="0" borderId="24" xfId="25" applyFont="1" applyBorder="1" applyAlignment="1">
      <alignment horizontal="center"/>
    </xf>
    <xf numFmtId="0" fontId="21" fillId="2" borderId="24" xfId="25" applyFont="1" applyFill="1" applyBorder="1"/>
    <xf numFmtId="1" fontId="24" fillId="2" borderId="24" xfId="25" applyNumberFormat="1" applyFont="1" applyFill="1" applyBorder="1" applyAlignment="1">
      <alignment horizontal="center"/>
    </xf>
    <xf numFmtId="0" fontId="21" fillId="2" borderId="32" xfId="25" applyFont="1" applyFill="1" applyBorder="1"/>
    <xf numFmtId="0" fontId="24" fillId="2" borderId="32" xfId="25" applyFont="1" applyFill="1" applyBorder="1" applyAlignment="1">
      <alignment horizontal="center"/>
    </xf>
    <xf numFmtId="0" fontId="24" fillId="0" borderId="0" xfId="25" applyFont="1" applyFill="1" applyBorder="1" applyAlignment="1">
      <alignment horizontal="center" vertical="center"/>
    </xf>
    <xf numFmtId="0" fontId="21" fillId="0" borderId="0" xfId="25" applyFont="1" applyFill="1" applyBorder="1"/>
    <xf numFmtId="0" fontId="24" fillId="0" borderId="0" xfId="25" applyFont="1" applyFill="1" applyBorder="1" applyAlignment="1">
      <alignment horizontal="center"/>
    </xf>
    <xf numFmtId="0" fontId="24" fillId="0" borderId="0" xfId="25" applyFont="1" applyFill="1" applyBorder="1" applyAlignment="1">
      <alignment horizontal="center" vertical="center" wrapText="1"/>
    </xf>
    <xf numFmtId="0" fontId="48" fillId="0" borderId="0" xfId="25" applyFont="1" applyFill="1" applyBorder="1"/>
    <xf numFmtId="0" fontId="21" fillId="2" borderId="30" xfId="25" applyFont="1" applyFill="1" applyBorder="1"/>
    <xf numFmtId="1" fontId="24" fillId="2" borderId="30" xfId="25" applyNumberFormat="1" applyFont="1" applyFill="1" applyBorder="1" applyAlignment="1">
      <alignment horizontal="center"/>
    </xf>
    <xf numFmtId="1" fontId="24" fillId="0" borderId="0" xfId="25" applyNumberFormat="1" applyFont="1" applyFill="1" applyBorder="1" applyAlignment="1">
      <alignment horizontal="center" vertical="center" wrapText="1"/>
    </xf>
    <xf numFmtId="0" fontId="48" fillId="0" borderId="0" xfId="25" applyFont="1" applyFill="1" applyBorder="1" applyAlignment="1">
      <alignment horizontal="center" vertical="center"/>
    </xf>
    <xf numFmtId="168" fontId="48" fillId="0" borderId="0" xfId="25" applyNumberFormat="1" applyFont="1"/>
    <xf numFmtId="2" fontId="48" fillId="0" borderId="0" xfId="25" applyNumberFormat="1" applyFont="1" applyAlignment="1"/>
    <xf numFmtId="3" fontId="0" fillId="5" borderId="24" xfId="0" applyNumberFormat="1" applyFill="1" applyBorder="1" applyProtection="1"/>
    <xf numFmtId="3" fontId="0" fillId="13" borderId="24" xfId="0" applyNumberFormat="1" applyFill="1" applyBorder="1" applyProtection="1"/>
    <xf numFmtId="3" fontId="15" fillId="18" borderId="24" xfId="0" applyNumberFormat="1" applyFont="1" applyFill="1" applyBorder="1" applyAlignment="1">
      <alignment horizontal="center" vertical="center"/>
    </xf>
    <xf numFmtId="0" fontId="31" fillId="0" borderId="24" xfId="0" applyFont="1" applyBorder="1" applyAlignment="1">
      <alignment horizontal="center" vertical="center" wrapText="1"/>
    </xf>
    <xf numFmtId="0" fontId="4" fillId="0" borderId="24" xfId="25" applyFont="1" applyFill="1" applyBorder="1" applyAlignment="1">
      <alignment horizontal="left" vertical="center"/>
    </xf>
    <xf numFmtId="0" fontId="6" fillId="29" borderId="2" xfId="0" applyFont="1" applyFill="1" applyBorder="1" applyAlignment="1">
      <alignment horizontal="center" vertical="center" textRotation="90" wrapText="1"/>
    </xf>
    <xf numFmtId="0" fontId="11" fillId="29" borderId="2" xfId="0" applyFont="1" applyFill="1" applyBorder="1" applyAlignment="1">
      <alignment horizontal="center" vertical="center" textRotation="90" wrapText="1"/>
    </xf>
    <xf numFmtId="0" fontId="11" fillId="10" borderId="2" xfId="0" applyFont="1" applyFill="1" applyBorder="1" applyAlignment="1">
      <alignment vertical="center" textRotation="90" wrapText="1"/>
    </xf>
    <xf numFmtId="0" fontId="6" fillId="17" borderId="2" xfId="24" applyFont="1" applyFill="1" applyBorder="1" applyAlignment="1">
      <alignment horizontal="center" vertical="center" textRotation="90" wrapText="1"/>
    </xf>
    <xf numFmtId="0" fontId="6" fillId="31" borderId="3" xfId="24" applyFont="1" applyFill="1" applyBorder="1" applyAlignment="1">
      <alignment vertical="center" textRotation="90" wrapText="1"/>
    </xf>
    <xf numFmtId="0" fontId="6" fillId="6" borderId="2" xfId="24" applyFont="1" applyFill="1" applyBorder="1" applyAlignment="1">
      <alignment horizontal="center" vertical="center" textRotation="90" wrapText="1"/>
    </xf>
    <xf numFmtId="0" fontId="9" fillId="0" borderId="49" xfId="0" applyFont="1" applyBorder="1"/>
    <xf numFmtId="0" fontId="8" fillId="0" borderId="49" xfId="0" applyFont="1" applyBorder="1"/>
    <xf numFmtId="0" fontId="9" fillId="0" borderId="49" xfId="0" applyFont="1" applyFill="1" applyBorder="1"/>
    <xf numFmtId="0" fontId="9" fillId="0" borderId="49" xfId="0" applyFont="1" applyBorder="1" applyAlignment="1">
      <alignment wrapText="1"/>
    </xf>
    <xf numFmtId="0" fontId="9" fillId="0" borderId="49" xfId="0" applyFont="1" applyBorder="1" applyAlignment="1">
      <alignment horizontal="left" vertical="center" wrapText="1"/>
    </xf>
    <xf numFmtId="0" fontId="46" fillId="0" borderId="49" xfId="0" applyFont="1" applyBorder="1" applyAlignment="1">
      <alignment horizontal="left" vertical="center" wrapText="1"/>
    </xf>
    <xf numFmtId="0" fontId="8" fillId="0" borderId="49" xfId="0" applyFont="1" applyBorder="1" applyAlignment="1">
      <alignment wrapText="1"/>
    </xf>
    <xf numFmtId="0" fontId="9" fillId="0" borderId="49" xfId="0" applyFont="1" applyFill="1" applyBorder="1" applyAlignment="1">
      <alignment horizontal="left" vertical="center" wrapText="1"/>
    </xf>
    <xf numFmtId="0" fontId="46" fillId="0" borderId="49" xfId="0" applyFont="1" applyFill="1" applyBorder="1" applyAlignment="1">
      <alignment horizontal="left" vertical="center" wrapText="1"/>
    </xf>
    <xf numFmtId="0" fontId="47" fillId="0" borderId="49" xfId="0" applyFont="1" applyFill="1" applyBorder="1" applyAlignment="1">
      <alignment horizontal="left" vertical="center" wrapText="1"/>
    </xf>
    <xf numFmtId="0" fontId="8" fillId="0" borderId="13" xfId="0" applyFont="1" applyBorder="1" applyAlignment="1">
      <alignment wrapText="1"/>
    </xf>
    <xf numFmtId="0" fontId="6" fillId="32" borderId="2" xfId="0" applyFont="1" applyFill="1" applyBorder="1" applyAlignment="1">
      <alignment horizontal="center" vertical="center" textRotation="90" wrapText="1"/>
    </xf>
    <xf numFmtId="0" fontId="11" fillId="32" borderId="2" xfId="0" applyFont="1" applyFill="1" applyBorder="1" applyAlignment="1">
      <alignment horizontal="center" vertical="center" textRotation="90" wrapText="1"/>
    </xf>
    <xf numFmtId="168" fontId="48" fillId="0" borderId="0" xfId="25" applyNumberFormat="1" applyFont="1" applyFill="1" applyBorder="1"/>
    <xf numFmtId="3" fontId="15" fillId="33" borderId="24" xfId="0" applyNumberFormat="1" applyFont="1" applyFill="1" applyBorder="1" applyAlignment="1">
      <alignment horizontal="center" vertical="center"/>
    </xf>
    <xf numFmtId="3" fontId="50" fillId="22" borderId="25" xfId="0" applyNumberFormat="1" applyFont="1" applyFill="1" applyBorder="1" applyAlignment="1">
      <alignment horizontal="center" vertical="center"/>
    </xf>
    <xf numFmtId="0" fontId="15" fillId="21" borderId="30" xfId="0" applyFont="1" applyFill="1" applyBorder="1" applyAlignment="1">
      <alignment horizontal="center" vertical="center" wrapText="1"/>
    </xf>
    <xf numFmtId="0" fontId="15" fillId="21" borderId="52" xfId="0" applyFont="1" applyFill="1" applyBorder="1" applyAlignment="1">
      <alignment horizontal="center" vertical="center" wrapText="1"/>
    </xf>
    <xf numFmtId="0" fontId="33" fillId="0" borderId="55" xfId="0" applyFont="1" applyBorder="1"/>
    <xf numFmtId="9" fontId="33" fillId="0" borderId="26" xfId="0" applyNumberFormat="1" applyFont="1" applyFill="1" applyBorder="1"/>
    <xf numFmtId="9" fontId="12" fillId="0" borderId="24" xfId="28" applyFont="1" applyBorder="1" applyAlignment="1">
      <alignment horizontal="center" vertical="center"/>
    </xf>
    <xf numFmtId="9" fontId="12" fillId="13" borderId="24" xfId="28" applyFont="1" applyFill="1" applyBorder="1" applyAlignment="1">
      <alignment horizontal="center" vertical="center"/>
    </xf>
    <xf numFmtId="166" fontId="15" fillId="33" borderId="24" xfId="0" applyNumberFormat="1" applyFont="1" applyFill="1" applyBorder="1" applyAlignment="1">
      <alignment horizontal="center" vertical="center"/>
    </xf>
    <xf numFmtId="166" fontId="15" fillId="20" borderId="24" xfId="0" applyNumberFormat="1" applyFont="1" applyFill="1" applyBorder="1" applyAlignment="1">
      <alignment horizontal="center" vertical="center"/>
    </xf>
    <xf numFmtId="166" fontId="15" fillId="21" borderId="55" xfId="0" applyNumberFormat="1" applyFont="1" applyFill="1" applyBorder="1" applyAlignment="1">
      <alignment horizontal="center" vertical="center"/>
    </xf>
    <xf numFmtId="166" fontId="15" fillId="22" borderId="26" xfId="0" applyNumberFormat="1" applyFont="1" applyFill="1" applyBorder="1" applyAlignment="1">
      <alignment horizontal="center" vertical="center"/>
    </xf>
    <xf numFmtId="17" fontId="6" fillId="0" borderId="23" xfId="0" applyNumberFormat="1" applyFont="1" applyBorder="1" applyAlignment="1">
      <alignment horizontal="center" vertical="center"/>
    </xf>
    <xf numFmtId="17" fontId="31" fillId="13" borderId="23" xfId="0" applyNumberFormat="1" applyFont="1" applyFill="1" applyBorder="1" applyAlignment="1">
      <alignment horizontal="center" vertical="center"/>
    </xf>
    <xf numFmtId="17" fontId="11" fillId="13" borderId="23" xfId="0" applyNumberFormat="1" applyFont="1" applyFill="1" applyBorder="1" applyAlignment="1">
      <alignment horizontal="center" vertical="center"/>
    </xf>
    <xf numFmtId="0" fontId="11" fillId="13" borderId="23" xfId="0" applyFont="1" applyFill="1" applyBorder="1" applyAlignment="1">
      <alignment horizontal="center" vertical="center"/>
    </xf>
    <xf numFmtId="0" fontId="31" fillId="13" borderId="23" xfId="0" applyFont="1" applyFill="1" applyBorder="1" applyAlignment="1">
      <alignment horizontal="center" vertical="center"/>
    </xf>
    <xf numFmtId="9" fontId="12" fillId="34" borderId="24" xfId="28" applyFont="1" applyFill="1" applyBorder="1" applyAlignment="1">
      <alignment horizontal="center" vertical="center"/>
    </xf>
    <xf numFmtId="3" fontId="43" fillId="4" borderId="32" xfId="0" applyNumberFormat="1" applyFont="1" applyFill="1" applyBorder="1" applyAlignment="1">
      <alignment horizontal="center" vertical="center"/>
    </xf>
    <xf numFmtId="10" fontId="43" fillId="4" borderId="33" xfId="0" applyNumberFormat="1" applyFont="1" applyFill="1" applyBorder="1" applyAlignment="1">
      <alignment horizontal="center" vertical="center"/>
    </xf>
    <xf numFmtId="3" fontId="38" fillId="0" borderId="24" xfId="0" applyNumberFormat="1" applyFont="1" applyFill="1" applyBorder="1" applyAlignment="1">
      <alignment horizontal="center" vertical="center"/>
    </xf>
    <xf numFmtId="0" fontId="0" fillId="0" borderId="7" xfId="0" applyBorder="1"/>
    <xf numFmtId="0" fontId="0" fillId="0" borderId="11" xfId="0" applyBorder="1"/>
    <xf numFmtId="0" fontId="0" fillId="0" borderId="15" xfId="0" applyBorder="1"/>
    <xf numFmtId="0" fontId="0" fillId="0" borderId="8" xfId="0" applyBorder="1"/>
    <xf numFmtId="0" fontId="0" fillId="0" borderId="12" xfId="0" applyBorder="1"/>
    <xf numFmtId="0" fontId="34" fillId="0" borderId="27" xfId="0" applyFont="1" applyBorder="1" applyAlignment="1">
      <alignment vertical="center"/>
    </xf>
    <xf numFmtId="3" fontId="35" fillId="33" borderId="32" xfId="0" applyNumberFormat="1" applyFont="1" applyFill="1" applyBorder="1" applyAlignment="1">
      <alignment horizontal="center" vertical="center"/>
    </xf>
    <xf numFmtId="3" fontId="35" fillId="20" borderId="32" xfId="0" applyNumberFormat="1" applyFont="1" applyFill="1" applyBorder="1" applyAlignment="1">
      <alignment horizontal="center" vertical="center"/>
    </xf>
    <xf numFmtId="3" fontId="35" fillId="21" borderId="32" xfId="0" applyNumberFormat="1" applyFont="1" applyFill="1" applyBorder="1" applyAlignment="1">
      <alignment horizontal="center" vertical="center"/>
    </xf>
    <xf numFmtId="3" fontId="35" fillId="21" borderId="58" xfId="0" applyNumberFormat="1" applyFont="1" applyFill="1" applyBorder="1" applyAlignment="1">
      <alignment horizontal="center" vertical="center"/>
    </xf>
    <xf numFmtId="3" fontId="35" fillId="22" borderId="32" xfId="0" applyNumberFormat="1" applyFont="1" applyFill="1" applyBorder="1" applyAlignment="1">
      <alignment horizontal="center" vertical="center"/>
    </xf>
    <xf numFmtId="3" fontId="35" fillId="22" borderId="28" xfId="0" applyNumberFormat="1" applyFont="1" applyFill="1" applyBorder="1" applyAlignment="1">
      <alignment horizontal="center" vertical="center"/>
    </xf>
    <xf numFmtId="3" fontId="35" fillId="22" borderId="33" xfId="0" applyNumberFormat="1" applyFont="1" applyFill="1" applyBorder="1" applyAlignment="1">
      <alignment horizontal="center" vertical="center"/>
    </xf>
    <xf numFmtId="0" fontId="4" fillId="0" borderId="0" xfId="0" applyFont="1" applyAlignment="1">
      <alignment vertical="top" wrapText="1"/>
    </xf>
    <xf numFmtId="0" fontId="37" fillId="0" borderId="0" xfId="26" applyFont="1"/>
    <xf numFmtId="0" fontId="55" fillId="35" borderId="17" xfId="26" applyFont="1" applyFill="1" applyBorder="1" applyAlignment="1">
      <alignment horizontal="center" vertical="center" wrapText="1"/>
    </xf>
    <xf numFmtId="0" fontId="55" fillId="11" borderId="17" xfId="26" applyFont="1" applyFill="1" applyBorder="1" applyAlignment="1">
      <alignment horizontal="center" vertical="center" wrapText="1"/>
    </xf>
    <xf numFmtId="0" fontId="37" fillId="0" borderId="0" xfId="26" applyFont="1" applyAlignment="1">
      <alignment horizontal="center" vertical="center"/>
    </xf>
    <xf numFmtId="0" fontId="55" fillId="0" borderId="0" xfId="26" applyFont="1" applyAlignment="1">
      <alignment vertical="top" wrapText="1"/>
    </xf>
    <xf numFmtId="0" fontId="55" fillId="28" borderId="14" xfId="26" applyFont="1" applyFill="1" applyBorder="1" applyAlignment="1">
      <alignment horizontal="center" vertical="center"/>
    </xf>
    <xf numFmtId="0" fontId="55" fillId="0" borderId="17" xfId="26" applyFont="1" applyFill="1" applyBorder="1" applyAlignment="1">
      <alignment horizontal="center" vertical="center" wrapText="1"/>
    </xf>
    <xf numFmtId="0" fontId="52" fillId="0" borderId="0" xfId="26" applyFont="1" applyAlignment="1">
      <alignment horizontal="center" vertical="center"/>
    </xf>
    <xf numFmtId="0" fontId="53" fillId="0" borderId="17" xfId="26" applyFont="1" applyFill="1" applyBorder="1" applyAlignment="1">
      <alignment horizontal="center" vertical="center" wrapText="1"/>
    </xf>
    <xf numFmtId="0" fontId="55" fillId="29" borderId="17" xfId="26" applyFont="1" applyFill="1" applyBorder="1" applyAlignment="1">
      <alignment horizontal="center" vertical="center" wrapText="1"/>
    </xf>
    <xf numFmtId="0" fontId="58" fillId="36" borderId="17" xfId="26" applyFont="1" applyFill="1" applyBorder="1" applyAlignment="1">
      <alignment horizontal="center" vertical="center" wrapText="1"/>
    </xf>
    <xf numFmtId="0" fontId="52" fillId="0" borderId="0" xfId="26" applyFont="1" applyFill="1" applyBorder="1" applyAlignment="1">
      <alignment horizontal="center" vertical="center"/>
    </xf>
    <xf numFmtId="0" fontId="58" fillId="0" borderId="0" xfId="26" applyFont="1" applyFill="1" applyBorder="1" applyAlignment="1">
      <alignment horizontal="center" vertical="center" wrapText="1"/>
    </xf>
    <xf numFmtId="0" fontId="55" fillId="28" borderId="17" xfId="26" applyFont="1" applyFill="1" applyBorder="1" applyAlignment="1">
      <alignment horizontal="center" vertical="center" wrapText="1"/>
    </xf>
    <xf numFmtId="0" fontId="60" fillId="35" borderId="17" xfId="26" applyFont="1" applyFill="1" applyBorder="1" applyAlignment="1">
      <alignment horizontal="center" vertical="center" wrapText="1"/>
    </xf>
    <xf numFmtId="3" fontId="61" fillId="0" borderId="0" xfId="0" applyNumberFormat="1" applyFont="1" applyAlignment="1">
      <alignment horizontal="justify" vertical="center"/>
    </xf>
    <xf numFmtId="0" fontId="61" fillId="0" borderId="0" xfId="0" applyFont="1"/>
    <xf numFmtId="3" fontId="61" fillId="0" borderId="0" xfId="0" applyNumberFormat="1" applyFont="1"/>
    <xf numFmtId="3" fontId="0" fillId="13" borderId="59" xfId="0" applyNumberFormat="1" applyFill="1" applyBorder="1" applyProtection="1"/>
    <xf numFmtId="0" fontId="22" fillId="0" borderId="0" xfId="0" applyFont="1" applyFill="1" applyBorder="1" applyAlignment="1">
      <alignment vertical="center"/>
    </xf>
    <xf numFmtId="10" fontId="22" fillId="0" borderId="0" xfId="0" applyNumberFormat="1" applyFont="1" applyFill="1" applyBorder="1" applyAlignment="1">
      <alignment vertical="center"/>
    </xf>
    <xf numFmtId="3" fontId="41" fillId="13" borderId="24" xfId="1" applyNumberFormat="1" applyFont="1" applyFill="1" applyBorder="1" applyAlignment="1">
      <alignment horizontal="center" vertical="center" wrapText="1"/>
    </xf>
    <xf numFmtId="3" fontId="29" fillId="13" borderId="24" xfId="1" applyNumberFormat="1" applyFont="1" applyFill="1" applyBorder="1" applyAlignment="1">
      <alignment horizontal="center" vertical="center" wrapText="1"/>
    </xf>
    <xf numFmtId="3" fontId="41" fillId="13" borderId="32" xfId="1" applyNumberFormat="1" applyFont="1" applyFill="1" applyBorder="1" applyAlignment="1">
      <alignment horizontal="center" vertical="center" wrapText="1"/>
    </xf>
    <xf numFmtId="3" fontId="29" fillId="13" borderId="32" xfId="1" applyNumberFormat="1" applyFont="1" applyFill="1" applyBorder="1" applyAlignment="1">
      <alignment horizontal="center" vertical="center" wrapText="1"/>
    </xf>
    <xf numFmtId="3" fontId="29" fillId="13" borderId="25" xfId="1" applyNumberFormat="1" applyFont="1" applyFill="1" applyBorder="1" applyAlignment="1">
      <alignment horizontal="center" vertical="center" wrapText="1"/>
    </xf>
    <xf numFmtId="3" fontId="29" fillId="13" borderId="33" xfId="1" applyNumberFormat="1" applyFont="1" applyFill="1" applyBorder="1" applyAlignment="1">
      <alignment horizontal="center" vertical="center" wrapText="1"/>
    </xf>
    <xf numFmtId="3" fontId="29" fillId="13" borderId="35" xfId="1" applyNumberFormat="1" applyFont="1" applyFill="1" applyBorder="1" applyAlignment="1">
      <alignment horizontal="center" vertical="center" wrapText="1"/>
    </xf>
    <xf numFmtId="3" fontId="29" fillId="13" borderId="36" xfId="1" applyNumberFormat="1" applyFont="1" applyFill="1" applyBorder="1" applyAlignment="1">
      <alignment horizontal="center" vertical="center" wrapText="1"/>
    </xf>
    <xf numFmtId="0" fontId="62" fillId="0" borderId="0" xfId="30"/>
    <xf numFmtId="0" fontId="14" fillId="2" borderId="29" xfId="30" applyFont="1" applyFill="1" applyBorder="1" applyAlignment="1">
      <alignment horizontal="center" vertical="center" wrapText="1"/>
    </xf>
    <xf numFmtId="0" fontId="7" fillId="0" borderId="30" xfId="30" applyFont="1" applyFill="1" applyBorder="1" applyAlignment="1" applyProtection="1">
      <alignment horizontal="center" vertical="center" textRotation="90" wrapText="1"/>
    </xf>
    <xf numFmtId="0" fontId="7" fillId="0" borderId="31" xfId="30" applyFont="1" applyFill="1" applyBorder="1" applyAlignment="1" applyProtection="1">
      <alignment horizontal="center" vertical="center" textRotation="90" wrapText="1"/>
    </xf>
    <xf numFmtId="0" fontId="17" fillId="0" borderId="23" xfId="30" applyFont="1" applyBorder="1"/>
    <xf numFmtId="0" fontId="17" fillId="0" borderId="24" xfId="30" applyFont="1" applyBorder="1" applyAlignment="1">
      <alignment horizontal="center" vertical="center"/>
    </xf>
    <xf numFmtId="0" fontId="17" fillId="0" borderId="25" xfId="30" applyFont="1" applyBorder="1" applyAlignment="1">
      <alignment horizontal="center" vertical="center"/>
    </xf>
    <xf numFmtId="0" fontId="14" fillId="2" borderId="27" xfId="30" applyFont="1" applyFill="1" applyBorder="1"/>
    <xf numFmtId="0" fontId="14" fillId="2" borderId="32" xfId="30" applyFont="1" applyFill="1" applyBorder="1" applyAlignment="1">
      <alignment horizontal="center" vertical="center"/>
    </xf>
    <xf numFmtId="0" fontId="14" fillId="2" borderId="33" xfId="30" applyFont="1" applyFill="1" applyBorder="1" applyAlignment="1">
      <alignment horizontal="center" vertical="center"/>
    </xf>
    <xf numFmtId="0" fontId="63" fillId="0" borderId="40" xfId="30" applyFont="1" applyBorder="1"/>
    <xf numFmtId="0" fontId="64" fillId="0" borderId="41" xfId="30" applyFont="1" applyBorder="1" applyAlignment="1">
      <alignment horizontal="center"/>
    </xf>
    <xf numFmtId="0" fontId="64" fillId="0" borderId="42" xfId="30" applyFont="1" applyBorder="1" applyAlignment="1">
      <alignment horizontal="center"/>
    </xf>
    <xf numFmtId="0" fontId="67" fillId="0" borderId="0" xfId="30" applyFont="1"/>
    <xf numFmtId="0" fontId="68" fillId="0" borderId="24" xfId="0" applyFont="1" applyBorder="1" applyAlignment="1">
      <alignment horizontal="center" vertical="center" wrapText="1"/>
    </xf>
    <xf numFmtId="0" fontId="55" fillId="0" borderId="18" xfId="26" applyFont="1" applyFill="1" applyBorder="1" applyAlignment="1">
      <alignment horizontal="center" vertical="center" wrapText="1"/>
    </xf>
    <xf numFmtId="0" fontId="55" fillId="0" borderId="49" xfId="26" applyFont="1" applyFill="1" applyBorder="1" applyAlignment="1">
      <alignment horizontal="center" vertical="center" wrapText="1"/>
    </xf>
    <xf numFmtId="0" fontId="55" fillId="0" borderId="0" xfId="26" applyFont="1" applyBorder="1" applyAlignment="1">
      <alignment horizontal="left" vertical="top" wrapText="1"/>
    </xf>
    <xf numFmtId="0" fontId="37" fillId="0" borderId="0" xfId="26" applyFont="1" applyBorder="1" applyAlignment="1">
      <alignment horizontal="left" vertical="top" wrapText="1"/>
    </xf>
    <xf numFmtId="0" fontId="19" fillId="26" borderId="50" xfId="26" applyFont="1" applyFill="1" applyBorder="1" applyAlignment="1">
      <alignment horizontal="center" vertical="center" wrapText="1"/>
    </xf>
    <xf numFmtId="0" fontId="19" fillId="26" borderId="14" xfId="26" applyFont="1" applyFill="1" applyBorder="1" applyAlignment="1">
      <alignment horizontal="center" vertical="center"/>
    </xf>
    <xf numFmtId="0" fontId="55" fillId="0" borderId="17" xfId="26" applyFont="1" applyFill="1" applyBorder="1" applyAlignment="1">
      <alignment horizontal="center" vertical="center" wrapText="1"/>
    </xf>
    <xf numFmtId="0" fontId="55" fillId="0" borderId="17" xfId="26" applyFont="1" applyFill="1" applyBorder="1" applyAlignment="1">
      <alignment horizontal="center" vertical="center"/>
    </xf>
    <xf numFmtId="0" fontId="55" fillId="29" borderId="17" xfId="26" applyFont="1" applyFill="1" applyBorder="1" applyAlignment="1">
      <alignment horizontal="center" vertical="center"/>
    </xf>
    <xf numFmtId="0" fontId="55" fillId="35" borderId="18" xfId="26" applyFont="1" applyFill="1" applyBorder="1" applyAlignment="1">
      <alignment horizontal="center" vertical="center" wrapText="1"/>
    </xf>
    <xf numFmtId="0" fontId="55" fillId="35" borderId="49" xfId="26" applyFont="1" applyFill="1" applyBorder="1" applyAlignment="1">
      <alignment horizontal="center" vertical="center" wrapText="1"/>
    </xf>
    <xf numFmtId="0" fontId="26" fillId="26" borderId="17" xfId="26" applyFont="1" applyFill="1" applyBorder="1" applyAlignment="1">
      <alignment horizontal="center" vertical="center"/>
    </xf>
    <xf numFmtId="0" fontId="55" fillId="0" borderId="48" xfId="26" applyFont="1" applyFill="1" applyBorder="1" applyAlignment="1">
      <alignment horizontal="center" vertical="center" wrapText="1"/>
    </xf>
    <xf numFmtId="0" fontId="57" fillId="35" borderId="18" xfId="26" applyFont="1" applyFill="1" applyBorder="1" applyAlignment="1">
      <alignment horizontal="center" vertical="center"/>
    </xf>
    <xf numFmtId="0" fontId="57" fillId="35" borderId="48" xfId="26" applyFont="1" applyFill="1" applyBorder="1" applyAlignment="1">
      <alignment horizontal="center" vertical="center"/>
    </xf>
    <xf numFmtId="0" fontId="57" fillId="35" borderId="49" xfId="26" applyFont="1" applyFill="1" applyBorder="1" applyAlignment="1">
      <alignment horizontal="center" vertical="center"/>
    </xf>
    <xf numFmtId="0" fontId="13" fillId="0" borderId="0" xfId="26" applyFont="1" applyAlignment="1">
      <alignment horizontal="center" vertical="center"/>
    </xf>
    <xf numFmtId="0" fontId="19" fillId="26" borderId="17" xfId="26" applyFont="1" applyFill="1" applyBorder="1" applyAlignment="1">
      <alignment horizontal="center" vertical="center"/>
    </xf>
    <xf numFmtId="0" fontId="53" fillId="0" borderId="17" xfId="26" applyFont="1" applyFill="1" applyBorder="1" applyAlignment="1">
      <alignment horizontal="center" vertical="center" wrapText="1"/>
    </xf>
    <xf numFmtId="0" fontId="53" fillId="0" borderId="17" xfId="26" applyFont="1" applyFill="1" applyBorder="1" applyAlignment="1">
      <alignment horizontal="center" vertical="center"/>
    </xf>
    <xf numFmtId="0" fontId="55" fillId="29" borderId="17" xfId="26" applyFont="1" applyFill="1" applyBorder="1" applyAlignment="1">
      <alignment horizontal="center" vertical="center" wrapText="1"/>
    </xf>
    <xf numFmtId="0" fontId="59" fillId="13" borderId="17" xfId="26" applyFont="1" applyFill="1" applyBorder="1" applyAlignment="1">
      <alignment horizontal="center" vertical="center"/>
    </xf>
    <xf numFmtId="0" fontId="58" fillId="36" borderId="18" xfId="26" applyFont="1" applyFill="1" applyBorder="1" applyAlignment="1">
      <alignment horizontal="center" vertical="center" wrapText="1"/>
    </xf>
    <xf numFmtId="0" fontId="58" fillId="36" borderId="48" xfId="26" applyFont="1" applyFill="1" applyBorder="1" applyAlignment="1">
      <alignment horizontal="center" vertical="center" wrapText="1"/>
    </xf>
    <xf numFmtId="0" fontId="58" fillId="36" borderId="49" xfId="26" applyFont="1" applyFill="1" applyBorder="1" applyAlignment="1">
      <alignment horizontal="center" vertical="center" wrapText="1"/>
    </xf>
    <xf numFmtId="0" fontId="53" fillId="0" borderId="18" xfId="26" applyFont="1" applyFill="1" applyBorder="1" applyAlignment="1">
      <alignment horizontal="center" vertical="center" wrapText="1"/>
    </xf>
    <xf numFmtId="0" fontId="53" fillId="0" borderId="49" xfId="26" applyFont="1" applyFill="1" applyBorder="1" applyAlignment="1">
      <alignment horizontal="center" vertical="center" wrapText="1"/>
    </xf>
    <xf numFmtId="0" fontId="14" fillId="0" borderId="8" xfId="30" applyFont="1" applyBorder="1" applyAlignment="1">
      <alignment horizontal="center" vertical="center"/>
    </xf>
    <xf numFmtId="0" fontId="65" fillId="0" borderId="0" xfId="30" applyFont="1" applyAlignment="1">
      <alignment horizontal="center"/>
    </xf>
    <xf numFmtId="0" fontId="5" fillId="0" borderId="0" xfId="1" applyFont="1" applyFill="1" applyBorder="1" applyAlignment="1">
      <alignment horizontal="center"/>
    </xf>
    <xf numFmtId="0" fontId="7" fillId="2" borderId="30" xfId="1" applyFont="1" applyFill="1" applyBorder="1" applyAlignment="1">
      <alignment horizontal="center"/>
    </xf>
    <xf numFmtId="0" fontId="7" fillId="2" borderId="31" xfId="1" applyFont="1" applyFill="1" applyBorder="1" applyAlignment="1">
      <alignment horizontal="center"/>
    </xf>
    <xf numFmtId="0" fontId="7" fillId="2" borderId="52" xfId="1" applyFont="1" applyFill="1" applyBorder="1" applyAlignment="1">
      <alignment horizontal="center" vertical="center" wrapText="1"/>
    </xf>
    <xf numFmtId="0" fontId="7" fillId="2" borderId="55" xfId="1" applyFont="1" applyFill="1" applyBorder="1" applyAlignment="1">
      <alignment horizontal="center" vertical="center" wrapText="1"/>
    </xf>
    <xf numFmtId="0" fontId="7" fillId="2" borderId="58" xfId="1" applyFont="1" applyFill="1" applyBorder="1" applyAlignment="1">
      <alignment horizontal="center" vertical="center" wrapText="1"/>
    </xf>
    <xf numFmtId="3" fontId="29" fillId="13" borderId="57" xfId="1" applyNumberFormat="1" applyFont="1" applyFill="1" applyBorder="1" applyAlignment="1">
      <alignment horizontal="center" vertical="center" wrapText="1"/>
    </xf>
    <xf numFmtId="3" fontId="29" fillId="13" borderId="21" xfId="1" applyNumberFormat="1" applyFont="1" applyFill="1" applyBorder="1" applyAlignment="1">
      <alignment horizontal="center" vertical="center" wrapText="1"/>
    </xf>
    <xf numFmtId="3" fontId="29" fillId="13" borderId="22" xfId="1" applyNumberFormat="1" applyFont="1" applyFill="1" applyBorder="1" applyAlignment="1">
      <alignment horizontal="center" vertical="center" wrapText="1"/>
    </xf>
    <xf numFmtId="0" fontId="7" fillId="3" borderId="51" xfId="1" applyFont="1" applyFill="1" applyBorder="1" applyAlignment="1">
      <alignment horizontal="left" vertical="center" wrapText="1"/>
    </xf>
    <xf numFmtId="0" fontId="7" fillId="3" borderId="34" xfId="1" applyFont="1" applyFill="1" applyBorder="1" applyAlignment="1">
      <alignment horizontal="left" vertical="center" wrapText="1"/>
    </xf>
    <xf numFmtId="0" fontId="5" fillId="0" borderId="0" xfId="0" applyFont="1" applyAlignment="1">
      <alignment horizontal="center"/>
    </xf>
    <xf numFmtId="0" fontId="4" fillId="0" borderId="0" xfId="0" applyFont="1" applyBorder="1" applyAlignment="1">
      <alignment horizontal="center" vertical="top" wrapText="1"/>
    </xf>
    <xf numFmtId="0" fontId="38" fillId="0" borderId="23" xfId="0" applyFont="1" applyBorder="1" applyAlignment="1">
      <alignment horizontal="center" vertical="center"/>
    </xf>
    <xf numFmtId="0" fontId="38" fillId="0" borderId="24" xfId="0" applyFont="1" applyBorder="1" applyAlignment="1">
      <alignment horizontal="center" vertical="center"/>
    </xf>
    <xf numFmtId="3" fontId="0" fillId="0" borderId="24" xfId="0" applyNumberFormat="1" applyBorder="1" applyAlignment="1">
      <alignment horizontal="center" vertical="center"/>
    </xf>
    <xf numFmtId="0" fontId="5" fillId="0" borderId="0" xfId="0" applyFont="1" applyFill="1" applyAlignment="1">
      <alignment horizontal="center"/>
    </xf>
    <xf numFmtId="0" fontId="31" fillId="0" borderId="38" xfId="0" applyFont="1" applyBorder="1" applyAlignment="1">
      <alignment horizontal="center" vertical="center" wrapText="1"/>
    </xf>
    <xf numFmtId="0" fontId="31" fillId="0" borderId="35" xfId="0" applyFont="1" applyBorder="1" applyAlignment="1">
      <alignment horizontal="center" vertical="center" wrapText="1"/>
    </xf>
    <xf numFmtId="0" fontId="31" fillId="0" borderId="46" xfId="0" applyFont="1" applyBorder="1" applyAlignment="1">
      <alignment horizontal="center" vertical="center" wrapText="1"/>
    </xf>
    <xf numFmtId="0" fontId="31" fillId="0" borderId="47" xfId="0" applyFont="1" applyBorder="1" applyAlignment="1">
      <alignment horizontal="center" vertical="center" wrapText="1"/>
    </xf>
    <xf numFmtId="0" fontId="31" fillId="0" borderId="44" xfId="0" applyFont="1" applyBorder="1" applyAlignment="1">
      <alignment horizontal="center" vertical="center" wrapText="1"/>
    </xf>
    <xf numFmtId="0" fontId="31" fillId="0" borderId="45" xfId="0" applyFont="1" applyBorder="1" applyAlignment="1">
      <alignment horizontal="center" vertical="center" wrapText="1"/>
    </xf>
    <xf numFmtId="0" fontId="15" fillId="18" borderId="46" xfId="0" applyFont="1" applyFill="1" applyBorder="1" applyAlignment="1">
      <alignment horizontal="center" vertical="center"/>
    </xf>
    <xf numFmtId="0" fontId="15" fillId="18" borderId="47" xfId="0" applyFont="1" applyFill="1" applyBorder="1" applyAlignment="1">
      <alignment horizontal="center" vertical="center"/>
    </xf>
    <xf numFmtId="0" fontId="15" fillId="18" borderId="44" xfId="0" applyFont="1" applyFill="1" applyBorder="1" applyAlignment="1">
      <alignment horizontal="center" vertical="center"/>
    </xf>
    <xf numFmtId="0" fontId="15" fillId="18" borderId="45" xfId="0" applyFont="1" applyFill="1" applyBorder="1" applyAlignment="1">
      <alignment horizontal="center" vertical="center"/>
    </xf>
    <xf numFmtId="0" fontId="15" fillId="19" borderId="46" xfId="0" applyFont="1" applyFill="1" applyBorder="1" applyAlignment="1">
      <alignment horizontal="center" vertical="center"/>
    </xf>
    <xf numFmtId="0" fontId="15" fillId="19" borderId="47" xfId="0" applyFont="1" applyFill="1" applyBorder="1" applyAlignment="1">
      <alignment horizontal="center" vertical="center"/>
    </xf>
    <xf numFmtId="0" fontId="15" fillId="19" borderId="44" xfId="0" applyFont="1" applyFill="1" applyBorder="1" applyAlignment="1">
      <alignment horizontal="center" vertical="center"/>
    </xf>
    <xf numFmtId="0" fontId="15" fillId="19" borderId="45" xfId="0" applyFont="1" applyFill="1" applyBorder="1" applyAlignment="1">
      <alignment horizontal="center" vertical="center"/>
    </xf>
    <xf numFmtId="0" fontId="7" fillId="2" borderId="18" xfId="0" applyFont="1" applyFill="1" applyBorder="1" applyAlignment="1">
      <alignment horizontal="center" vertical="center"/>
    </xf>
    <xf numFmtId="0" fontId="7" fillId="2" borderId="48" xfId="0" applyFont="1" applyFill="1" applyBorder="1" applyAlignment="1">
      <alignment horizontal="center" vertical="center"/>
    </xf>
    <xf numFmtId="0" fontId="7" fillId="2" borderId="49" xfId="0" applyFont="1" applyFill="1" applyBorder="1" applyAlignment="1">
      <alignment horizontal="center" vertical="center"/>
    </xf>
    <xf numFmtId="0" fontId="16" fillId="0" borderId="51" xfId="0" applyFont="1" applyBorder="1" applyAlignment="1">
      <alignment horizontal="center" vertical="center"/>
    </xf>
    <xf numFmtId="0" fontId="16" fillId="0" borderId="53" xfId="0" applyFont="1" applyBorder="1" applyAlignment="1">
      <alignment horizontal="center" vertical="center"/>
    </xf>
    <xf numFmtId="0" fontId="16" fillId="0" borderId="34" xfId="0" applyFont="1" applyBorder="1" applyAlignment="1">
      <alignment horizontal="center" vertical="center"/>
    </xf>
    <xf numFmtId="0" fontId="16" fillId="16" borderId="30" xfId="0" applyFont="1" applyFill="1" applyBorder="1" applyAlignment="1">
      <alignment horizontal="center"/>
    </xf>
    <xf numFmtId="0" fontId="37" fillId="0" borderId="34" xfId="0" applyFont="1" applyBorder="1" applyAlignment="1">
      <alignment horizontal="center" vertical="center"/>
    </xf>
    <xf numFmtId="0" fontId="37" fillId="0" borderId="35" xfId="0" applyFont="1" applyBorder="1" applyAlignment="1">
      <alignment horizontal="center" vertical="center"/>
    </xf>
    <xf numFmtId="0" fontId="37" fillId="0" borderId="36" xfId="0" applyFont="1" applyBorder="1" applyAlignment="1">
      <alignment horizontal="center" vertical="center"/>
    </xf>
    <xf numFmtId="0" fontId="43" fillId="4" borderId="27" xfId="0" applyFont="1" applyFill="1" applyBorder="1" applyAlignment="1">
      <alignment horizontal="center" vertical="center"/>
    </xf>
    <xf numFmtId="0" fontId="43" fillId="4" borderId="32" xfId="0" applyFont="1" applyFill="1" applyBorder="1" applyAlignment="1">
      <alignment horizontal="center" vertical="center"/>
    </xf>
    <xf numFmtId="3" fontId="0" fillId="0" borderId="24" xfId="0" applyNumberFormat="1" applyBorder="1" applyAlignment="1">
      <alignment horizontal="center" vertical="center" wrapText="1"/>
    </xf>
    <xf numFmtId="3" fontId="0" fillId="13" borderId="24" xfId="0" applyNumberFormat="1" applyFill="1" applyBorder="1" applyAlignment="1">
      <alignment horizontal="center" vertical="center"/>
    </xf>
    <xf numFmtId="0" fontId="4" fillId="0" borderId="9" xfId="0" applyFont="1" applyBorder="1" applyAlignment="1">
      <alignment horizontal="left" vertical="top" wrapText="1"/>
    </xf>
    <xf numFmtId="0" fontId="4" fillId="0" borderId="10" xfId="0" applyFont="1" applyBorder="1" applyAlignment="1">
      <alignment horizontal="left" vertical="top" wrapText="1"/>
    </xf>
    <xf numFmtId="0" fontId="4" fillId="0" borderId="54" xfId="0" applyFont="1" applyBorder="1" applyAlignment="1">
      <alignment horizontal="left" vertical="top" wrapText="1"/>
    </xf>
    <xf numFmtId="0" fontId="4" fillId="0" borderId="11" xfId="0" applyFont="1" applyBorder="1" applyAlignment="1">
      <alignment horizontal="left" vertical="top" wrapText="1"/>
    </xf>
    <xf numFmtId="0" fontId="4" fillId="0" borderId="0" xfId="0" applyFont="1" applyBorder="1" applyAlignment="1">
      <alignment horizontal="left" vertical="top" wrapText="1"/>
    </xf>
    <xf numFmtId="0" fontId="4" fillId="0" borderId="7" xfId="0" applyFont="1" applyBorder="1" applyAlignment="1">
      <alignment horizontal="left" vertical="top" wrapText="1"/>
    </xf>
    <xf numFmtId="0" fontId="4" fillId="0" borderId="15" xfId="0" applyFont="1" applyBorder="1" applyAlignment="1">
      <alignment horizontal="left" vertical="top" wrapText="1"/>
    </xf>
    <xf numFmtId="0" fontId="4" fillId="0" borderId="8" xfId="0" applyFont="1" applyBorder="1" applyAlignment="1">
      <alignment horizontal="left" vertical="top" wrapText="1"/>
    </xf>
    <xf numFmtId="0" fontId="4" fillId="0" borderId="12" xfId="0" applyFont="1" applyBorder="1" applyAlignment="1">
      <alignment horizontal="left" vertical="top" wrapText="1"/>
    </xf>
    <xf numFmtId="3" fontId="15" fillId="19" borderId="24" xfId="0" applyNumberFormat="1" applyFont="1" applyFill="1" applyBorder="1" applyAlignment="1">
      <alignment horizontal="center" vertical="center"/>
    </xf>
    <xf numFmtId="10" fontId="17" fillId="19" borderId="32" xfId="0" applyNumberFormat="1" applyFont="1" applyFill="1" applyBorder="1" applyAlignment="1">
      <alignment horizontal="center" vertical="center"/>
    </xf>
    <xf numFmtId="3" fontId="5" fillId="0" borderId="0" xfId="0" applyNumberFormat="1" applyFont="1" applyFill="1" applyBorder="1" applyAlignment="1">
      <alignment horizontal="center"/>
    </xf>
    <xf numFmtId="3" fontId="0" fillId="0" borderId="0" xfId="0" applyNumberFormat="1" applyAlignment="1">
      <alignment horizontal="center"/>
    </xf>
    <xf numFmtId="3" fontId="5" fillId="0" borderId="0" xfId="0" applyNumberFormat="1" applyFont="1" applyAlignment="1">
      <alignment horizontal="center"/>
    </xf>
    <xf numFmtId="3" fontId="21" fillId="0" borderId="0" xfId="0" applyNumberFormat="1" applyFont="1" applyAlignment="1">
      <alignment horizontal="center"/>
    </xf>
    <xf numFmtId="0" fontId="8" fillId="4" borderId="18" xfId="0" applyFont="1" applyFill="1" applyBorder="1" applyAlignment="1">
      <alignment horizontal="center" vertical="center" wrapText="1"/>
    </xf>
    <xf numFmtId="0" fontId="8" fillId="4" borderId="49" xfId="0" applyFont="1" applyFill="1" applyBorder="1" applyAlignment="1">
      <alignment horizontal="center" vertical="center" wrapText="1"/>
    </xf>
    <xf numFmtId="0" fontId="8" fillId="14" borderId="18" xfId="0" applyFont="1" applyFill="1" applyBorder="1" applyAlignment="1">
      <alignment horizontal="center" vertical="center" wrapText="1"/>
    </xf>
    <xf numFmtId="0" fontId="8" fillId="14" borderId="49" xfId="0" applyFont="1" applyFill="1" applyBorder="1" applyAlignment="1">
      <alignment horizontal="center" vertical="center" wrapText="1"/>
    </xf>
    <xf numFmtId="0" fontId="8" fillId="27" borderId="18" xfId="0" applyFont="1" applyFill="1" applyBorder="1" applyAlignment="1">
      <alignment horizontal="center" vertical="center" wrapText="1"/>
    </xf>
    <xf numFmtId="0" fontId="8" fillId="27" borderId="49" xfId="0" applyFont="1" applyFill="1" applyBorder="1" applyAlignment="1">
      <alignment horizontal="center" vertical="center" wrapText="1"/>
    </xf>
    <xf numFmtId="0" fontId="8" fillId="12" borderId="18" xfId="0" applyFont="1" applyFill="1" applyBorder="1" applyAlignment="1">
      <alignment horizontal="center" vertical="center" wrapText="1"/>
    </xf>
    <xf numFmtId="0" fontId="8" fillId="12" borderId="49" xfId="0" applyFont="1" applyFill="1" applyBorder="1" applyAlignment="1">
      <alignment horizontal="center" vertical="center" wrapText="1"/>
    </xf>
    <xf numFmtId="3" fontId="11" fillId="2" borderId="43" xfId="0" applyNumberFormat="1" applyFont="1" applyFill="1" applyBorder="1" applyAlignment="1">
      <alignment horizontal="center" vertical="center" wrapText="1"/>
    </xf>
    <xf numFmtId="3" fontId="11" fillId="2" borderId="36" xfId="0" applyNumberFormat="1" applyFont="1" applyFill="1" applyBorder="1" applyAlignment="1">
      <alignment horizontal="center" vertical="center" wrapText="1"/>
    </xf>
    <xf numFmtId="0" fontId="11" fillId="2" borderId="20" xfId="0" applyFont="1" applyFill="1" applyBorder="1" applyAlignment="1">
      <alignment horizontal="center" vertical="center"/>
    </xf>
    <xf numFmtId="0" fontId="11" fillId="2" borderId="21" xfId="0" applyFont="1" applyFill="1" applyBorder="1" applyAlignment="1">
      <alignment horizontal="center" vertical="center"/>
    </xf>
    <xf numFmtId="0" fontId="11" fillId="2" borderId="22" xfId="0" applyFont="1" applyFill="1" applyBorder="1" applyAlignment="1">
      <alignment horizontal="center" vertical="center"/>
    </xf>
    <xf numFmtId="0" fontId="11" fillId="0" borderId="30" xfId="0" applyNumberFormat="1" applyFont="1" applyFill="1" applyBorder="1" applyAlignment="1">
      <alignment horizontal="center" vertical="center" textRotation="90" wrapText="1"/>
    </xf>
    <xf numFmtId="0" fontId="11" fillId="0" borderId="24" xfId="0" applyNumberFormat="1" applyFont="1" applyFill="1" applyBorder="1" applyAlignment="1">
      <alignment horizontal="center" vertical="center" textRotation="90" wrapText="1"/>
    </xf>
    <xf numFmtId="0" fontId="11" fillId="2" borderId="29" xfId="0" applyFont="1" applyFill="1" applyBorder="1" applyAlignment="1" applyProtection="1">
      <alignment horizontal="center" vertical="center" wrapText="1"/>
    </xf>
    <xf numFmtId="0" fontId="11" fillId="2" borderId="23" xfId="0" applyFont="1" applyFill="1" applyBorder="1" applyAlignment="1" applyProtection="1">
      <alignment horizontal="center" vertical="center" wrapText="1"/>
    </xf>
    <xf numFmtId="3" fontId="11" fillId="2" borderId="30" xfId="0" applyNumberFormat="1" applyFont="1" applyFill="1" applyBorder="1" applyAlignment="1">
      <alignment horizontal="center" vertical="center" wrapText="1"/>
    </xf>
    <xf numFmtId="3" fontId="11" fillId="2" borderId="24" xfId="0" applyNumberFormat="1" applyFont="1" applyFill="1" applyBorder="1" applyAlignment="1">
      <alignment horizontal="center" vertical="center" wrapText="1"/>
    </xf>
    <xf numFmtId="0" fontId="5" fillId="0" borderId="0" xfId="0" applyFont="1" applyBorder="1" applyAlignment="1">
      <alignment horizontal="center"/>
    </xf>
    <xf numFmtId="0" fontId="7" fillId="7" borderId="0" xfId="0" applyFont="1" applyFill="1" applyBorder="1" applyAlignment="1">
      <alignment horizontal="center" vertical="center"/>
    </xf>
    <xf numFmtId="0" fontId="15" fillId="0" borderId="52" xfId="0" applyFont="1" applyFill="1" applyBorder="1" applyAlignment="1">
      <alignment horizontal="center" vertical="center"/>
    </xf>
    <xf numFmtId="0" fontId="15" fillId="0" borderId="55" xfId="0" applyFont="1" applyFill="1" applyBorder="1" applyAlignment="1">
      <alignment horizontal="center" vertical="center"/>
    </xf>
    <xf numFmtId="0" fontId="15" fillId="0" borderId="58" xfId="0" applyFont="1" applyFill="1" applyBorder="1" applyAlignment="1">
      <alignment horizontal="center" vertical="center"/>
    </xf>
    <xf numFmtId="0" fontId="16" fillId="0" borderId="29" xfId="0" applyFont="1" applyBorder="1" applyAlignment="1">
      <alignment horizontal="center" vertical="center"/>
    </xf>
    <xf numFmtId="0" fontId="16" fillId="0" borderId="23" xfId="0" applyFont="1" applyBorder="1" applyAlignment="1">
      <alignment horizontal="center" vertical="center"/>
    </xf>
    <xf numFmtId="0" fontId="15" fillId="33" borderId="30" xfId="0" applyFont="1" applyFill="1" applyBorder="1" applyAlignment="1">
      <alignment horizontal="center" vertical="center" wrapText="1"/>
    </xf>
    <xf numFmtId="0" fontId="15" fillId="33" borderId="30" xfId="0" applyFont="1" applyFill="1" applyBorder="1" applyAlignment="1">
      <alignment horizontal="center" vertical="center"/>
    </xf>
    <xf numFmtId="0" fontId="15" fillId="20" borderId="30" xfId="0" applyFont="1" applyFill="1" applyBorder="1" applyAlignment="1">
      <alignment horizontal="center" vertical="center" wrapText="1"/>
    </xf>
    <xf numFmtId="0" fontId="15" fillId="20" borderId="30" xfId="0" applyFont="1" applyFill="1" applyBorder="1" applyAlignment="1">
      <alignment horizontal="center" vertical="center"/>
    </xf>
    <xf numFmtId="0" fontId="15" fillId="22" borderId="30" xfId="0" applyFont="1" applyFill="1" applyBorder="1" applyAlignment="1">
      <alignment horizontal="center" vertical="center" wrapText="1"/>
    </xf>
    <xf numFmtId="0" fontId="15" fillId="22" borderId="57" xfId="0" applyFont="1" applyFill="1" applyBorder="1" applyAlignment="1">
      <alignment horizontal="center" vertical="center" wrapText="1"/>
    </xf>
    <xf numFmtId="0" fontId="15" fillId="22" borderId="31" xfId="0" applyFont="1" applyFill="1" applyBorder="1" applyAlignment="1">
      <alignment horizontal="center" vertical="center"/>
    </xf>
    <xf numFmtId="0" fontId="5" fillId="0" borderId="0" xfId="0" applyFont="1" applyBorder="1" applyAlignment="1">
      <alignment horizontal="center" vertical="center"/>
    </xf>
    <xf numFmtId="0" fontId="5" fillId="0" borderId="0" xfId="24" applyFont="1" applyAlignment="1">
      <alignment horizontal="center" vertical="center"/>
    </xf>
    <xf numFmtId="0" fontId="5" fillId="0" borderId="0" xfId="24" applyFont="1" applyBorder="1" applyAlignment="1">
      <alignment horizontal="center" vertical="center" wrapText="1"/>
    </xf>
    <xf numFmtId="0" fontId="5" fillId="0" borderId="0" xfId="24" applyFont="1" applyBorder="1" applyAlignment="1">
      <alignment horizontal="center" vertical="center"/>
    </xf>
    <xf numFmtId="0" fontId="25" fillId="0" borderId="39" xfId="25" applyFont="1" applyBorder="1" applyAlignment="1">
      <alignment horizontal="center" vertical="center"/>
    </xf>
    <xf numFmtId="0" fontId="25" fillId="0" borderId="56" xfId="25" applyFont="1" applyBorder="1" applyAlignment="1">
      <alignment horizontal="center" vertical="center"/>
    </xf>
    <xf numFmtId="0" fontId="25" fillId="0" borderId="36" xfId="25" applyFont="1" applyBorder="1" applyAlignment="1">
      <alignment horizontal="center" vertical="center"/>
    </xf>
    <xf numFmtId="0" fontId="4" fillId="0" borderId="23" xfId="25" applyFont="1" applyFill="1" applyBorder="1" applyAlignment="1">
      <alignment horizontal="left" vertical="center"/>
    </xf>
    <xf numFmtId="0" fontId="4" fillId="0" borderId="24" xfId="25" applyFont="1" applyFill="1" applyBorder="1" applyAlignment="1">
      <alignment horizontal="left" vertical="center"/>
    </xf>
    <xf numFmtId="0" fontId="5" fillId="0" borderId="0" xfId="25" applyFont="1" applyFill="1" applyBorder="1" applyAlignment="1">
      <alignment horizontal="center" vertical="center"/>
    </xf>
    <xf numFmtId="0" fontId="21" fillId="2" borderId="29" xfId="25" applyFont="1" applyFill="1" applyBorder="1" applyAlignment="1">
      <alignment horizontal="center" vertical="center"/>
    </xf>
    <xf numFmtId="0" fontId="21" fillId="2" borderId="30" xfId="25" applyFont="1" applyFill="1" applyBorder="1" applyAlignment="1">
      <alignment horizontal="center" vertical="center"/>
    </xf>
    <xf numFmtId="0" fontId="48" fillId="0" borderId="24" xfId="25" applyFont="1" applyBorder="1" applyAlignment="1">
      <alignment horizontal="center" vertical="center"/>
    </xf>
    <xf numFmtId="0" fontId="25" fillId="0" borderId="25" xfId="25" applyFont="1" applyBorder="1" applyAlignment="1">
      <alignment horizontal="center" vertical="center"/>
    </xf>
    <xf numFmtId="0" fontId="48" fillId="0" borderId="24" xfId="25" applyFont="1" applyFill="1" applyBorder="1" applyAlignment="1">
      <alignment horizontal="center" vertical="center"/>
    </xf>
    <xf numFmtId="0" fontId="25" fillId="0" borderId="25" xfId="25" applyFont="1" applyFill="1" applyBorder="1" applyAlignment="1">
      <alignment horizontal="center" vertical="center"/>
    </xf>
    <xf numFmtId="0" fontId="0" fillId="0" borderId="24" xfId="25" applyFont="1" applyFill="1" applyBorder="1" applyAlignment="1">
      <alignment horizontal="left" vertical="center" wrapText="1"/>
    </xf>
    <xf numFmtId="0" fontId="4" fillId="0" borderId="37" xfId="25" applyFont="1" applyFill="1" applyBorder="1" applyAlignment="1">
      <alignment horizontal="center" vertical="center"/>
    </xf>
    <xf numFmtId="0" fontId="4" fillId="0" borderId="53" xfId="25" applyFont="1" applyFill="1" applyBorder="1" applyAlignment="1">
      <alignment horizontal="center" vertical="center"/>
    </xf>
    <xf numFmtId="0" fontId="4" fillId="0" borderId="34" xfId="25" applyFont="1" applyFill="1" applyBorder="1" applyAlignment="1">
      <alignment horizontal="center" vertical="center"/>
    </xf>
    <xf numFmtId="0" fontId="48" fillId="0" borderId="38" xfId="25" applyFont="1" applyBorder="1" applyAlignment="1">
      <alignment horizontal="center" vertical="center"/>
    </xf>
    <xf numFmtId="0" fontId="48" fillId="0" borderId="55" xfId="25" applyFont="1" applyBorder="1" applyAlignment="1">
      <alignment horizontal="center" vertical="center"/>
    </xf>
    <xf numFmtId="0" fontId="48" fillId="0" borderId="35" xfId="25" applyFont="1" applyBorder="1" applyAlignment="1">
      <alignment horizontal="center" vertical="center"/>
    </xf>
    <xf numFmtId="0" fontId="24" fillId="2" borderId="23" xfId="25" applyFont="1" applyFill="1" applyBorder="1" applyAlignment="1">
      <alignment horizontal="center" vertical="center"/>
    </xf>
    <xf numFmtId="0" fontId="24" fillId="2" borderId="24" xfId="25" applyFont="1" applyFill="1" applyBorder="1" applyAlignment="1">
      <alignment horizontal="center" vertical="center"/>
    </xf>
    <xf numFmtId="0" fontId="24" fillId="2" borderId="27" xfId="25" applyFont="1" applyFill="1" applyBorder="1" applyAlignment="1">
      <alignment horizontal="center" vertical="center"/>
    </xf>
    <xf numFmtId="0" fontId="24" fillId="2" borderId="32" xfId="25" applyFont="1" applyFill="1" applyBorder="1" applyAlignment="1">
      <alignment horizontal="center" vertical="center"/>
    </xf>
    <xf numFmtId="1" fontId="24" fillId="2" borderId="24" xfId="25" applyNumberFormat="1" applyFont="1" applyFill="1" applyBorder="1" applyAlignment="1">
      <alignment horizontal="center" vertical="center" wrapText="1"/>
    </xf>
    <xf numFmtId="0" fontId="24" fillId="2" borderId="32" xfId="25" applyFont="1" applyFill="1" applyBorder="1" applyAlignment="1">
      <alignment horizontal="center" vertical="center" wrapText="1"/>
    </xf>
    <xf numFmtId="0" fontId="24" fillId="13" borderId="24" xfId="25" applyFont="1" applyFill="1" applyBorder="1" applyAlignment="1">
      <alignment horizontal="center" vertical="center" wrapText="1"/>
    </xf>
    <xf numFmtId="0" fontId="24" fillId="13" borderId="25" xfId="25" applyFont="1" applyFill="1" applyBorder="1" applyAlignment="1">
      <alignment horizontal="center" vertical="center" wrapText="1"/>
    </xf>
    <xf numFmtId="0" fontId="24" fillId="13" borderId="32" xfId="25" applyFont="1" applyFill="1" applyBorder="1" applyAlignment="1">
      <alignment horizontal="center" vertical="center" wrapText="1"/>
    </xf>
    <xf numFmtId="0" fontId="24" fillId="13" borderId="33" xfId="25" applyFont="1" applyFill="1" applyBorder="1" applyAlignment="1">
      <alignment horizontal="center" vertical="center" wrapText="1"/>
    </xf>
    <xf numFmtId="0" fontId="21" fillId="2" borderId="27" xfId="25" applyFont="1" applyFill="1" applyBorder="1" applyAlignment="1">
      <alignment horizontal="center" vertical="center"/>
    </xf>
    <xf numFmtId="0" fontId="21" fillId="2" borderId="32" xfId="25" applyFont="1" applyFill="1" applyBorder="1" applyAlignment="1">
      <alignment horizontal="center" vertical="center"/>
    </xf>
    <xf numFmtId="1" fontId="24" fillId="2" borderId="31" xfId="25" applyNumberFormat="1" applyFont="1" applyFill="1" applyBorder="1" applyAlignment="1">
      <alignment horizontal="center" vertical="center" wrapText="1"/>
    </xf>
    <xf numFmtId="0" fontId="24" fillId="2" borderId="33" xfId="25" applyFont="1" applyFill="1" applyBorder="1" applyAlignment="1">
      <alignment horizontal="center" vertical="center" wrapText="1"/>
    </xf>
    <xf numFmtId="0" fontId="21" fillId="2" borderId="9" xfId="25" applyFont="1" applyFill="1" applyBorder="1" applyAlignment="1">
      <alignment horizontal="center" vertical="center"/>
    </xf>
    <xf numFmtId="0" fontId="21" fillId="2" borderId="10" xfId="25" applyFont="1" applyFill="1" applyBorder="1" applyAlignment="1">
      <alignment horizontal="center" vertical="center"/>
    </xf>
    <xf numFmtId="0" fontId="21" fillId="2" borderId="54" xfId="25" applyFont="1" applyFill="1" applyBorder="1" applyAlignment="1">
      <alignment horizontal="center" vertical="center"/>
    </xf>
    <xf numFmtId="0" fontId="21" fillId="2" borderId="15" xfId="25" applyFont="1" applyFill="1" applyBorder="1" applyAlignment="1">
      <alignment horizontal="center" vertical="center"/>
    </xf>
    <xf numFmtId="0" fontId="21" fillId="2" borderId="8" xfId="25" applyFont="1" applyFill="1" applyBorder="1" applyAlignment="1">
      <alignment horizontal="center" vertical="center"/>
    </xf>
    <xf numFmtId="0" fontId="21" fillId="2" borderId="12" xfId="25" applyFont="1" applyFill="1" applyBorder="1" applyAlignment="1">
      <alignment horizontal="center" vertical="center"/>
    </xf>
  </cellXfs>
  <cellStyles count="31">
    <cellStyle name="Euro" xfId="3"/>
    <cellStyle name="Euro 2" xfId="4"/>
    <cellStyle name="Lien hypertexte" xfId="22" builtinId="8"/>
    <cellStyle name="Milliers 2" xfId="5"/>
    <cellStyle name="Normal" xfId="0" builtinId="0"/>
    <cellStyle name="Normal 10" xfId="6"/>
    <cellStyle name="Normal 11" xfId="7"/>
    <cellStyle name="Normal 11 2" xfId="23"/>
    <cellStyle name="Normal 12" xfId="8"/>
    <cellStyle name="Normal 13" xfId="9"/>
    <cellStyle name="Normal 13 2" xfId="20"/>
    <cellStyle name="Normal 13 2 2" xfId="29"/>
    <cellStyle name="Normal 14" xfId="10"/>
    <cellStyle name="Normal 15" xfId="30"/>
    <cellStyle name="Normal 2" xfId="11"/>
    <cellStyle name="Normal 2 2" xfId="1"/>
    <cellStyle name="Normal 3" xfId="12"/>
    <cellStyle name="Normal 4" xfId="13"/>
    <cellStyle name="Normal 5" xfId="14"/>
    <cellStyle name="Normal 5 2" xfId="15"/>
    <cellStyle name="Normal 5 2 2" xfId="21"/>
    <cellStyle name="Normal 6" xfId="16"/>
    <cellStyle name="Normal 6 2" xfId="26"/>
    <cellStyle name="Normal 7" xfId="2"/>
    <cellStyle name="Normal 8" xfId="17"/>
    <cellStyle name="Normal 8 2" xfId="18"/>
    <cellStyle name="Normal 8 2 2" xfId="27"/>
    <cellStyle name="Normal 9" xfId="19"/>
    <cellStyle name="Normal_Bilan récap coms 2011 LE VRAI BON" xfId="24"/>
    <cellStyle name="Normal_Copie de Abonnements 2012 - synthèse budget et titres en cours" xfId="25"/>
    <cellStyle name="Pourcentage" xfId="28" builtinId="5"/>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CC99"/>
      <color rgb="FFFFFF66"/>
      <color rgb="FF339966"/>
      <color rgb="FF00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externalLink" Target="externalLinks/externalLink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7.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6.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5.xml"/><Relationship Id="rId27" Type="http://schemas.openxmlformats.org/officeDocument/2006/relationships/sharedStrings" Target="sharedStrings.xml"/></Relationships>
</file>

<file path=xl/charts/_rels/chart3.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4.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5.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6.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4.xml"/><Relationship Id="rId1" Type="http://schemas.microsoft.com/office/2011/relationships/chartStyle" Target="style4.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sz="1200" baseline="0"/>
              <a:t>% des entrées par médiathèque </a:t>
            </a:r>
          </a:p>
        </c:rich>
      </c:tx>
      <c:layout>
        <c:manualLayout>
          <c:xMode val="edge"/>
          <c:yMode val="edge"/>
          <c:x val="0.64590798563972607"/>
          <c:y val="2.8673835125448029E-2"/>
        </c:manualLayout>
      </c:layout>
      <c:overlay val="0"/>
    </c:title>
    <c:autoTitleDeleted val="0"/>
    <c:plotArea>
      <c:layout/>
      <c:pieChart>
        <c:varyColors val="1"/>
        <c:ser>
          <c:idx val="0"/>
          <c:order val="0"/>
          <c:dLbls>
            <c:dLbl>
              <c:idx val="0"/>
              <c:layout>
                <c:manualLayout>
                  <c:x val="3.6799999141440672E-2"/>
                  <c:y val="-3.1345826907850177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F291-40E9-960A-0D6B91FD9F07}"/>
                </c:ext>
              </c:extLst>
            </c:dLbl>
            <c:dLbl>
              <c:idx val="1"/>
              <c:layout>
                <c:manualLayout>
                  <c:x val="-5.4518517246578777E-3"/>
                  <c:y val="1.2538330763140072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F291-40E9-960A-0D6B91FD9F07}"/>
                </c:ext>
              </c:extLst>
            </c:dLbl>
            <c:dLbl>
              <c:idx val="2"/>
              <c:layout>
                <c:manualLayout>
                  <c:x val="-2.8622221554453858E-2"/>
                  <c:y val="4.1794435877133577E-3"/>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F291-40E9-960A-0D6B91FD9F07}"/>
                </c:ext>
              </c:extLst>
            </c:dLbl>
            <c:dLbl>
              <c:idx val="3"/>
              <c:layout>
                <c:manualLayout>
                  <c:x val="-2.7259258623289387E-2"/>
                  <c:y val="1.8807496144710108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F291-40E9-960A-0D6B91FD9F07}"/>
                </c:ext>
              </c:extLst>
            </c:dLbl>
            <c:dLbl>
              <c:idx val="4"/>
              <c:layout>
                <c:manualLayout>
                  <c:x val="-2.9985184485618325E-2"/>
                  <c:y val="1.2538330763139996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F291-40E9-960A-0D6B91FD9F07}"/>
                </c:ext>
              </c:extLst>
            </c:dLbl>
            <c:dLbl>
              <c:idx val="5"/>
              <c:layout>
                <c:manualLayout>
                  <c:x val="-5.0756569221950702E-2"/>
                  <c:y val="1.9115890083631844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F291-40E9-960A-0D6B91FD9F07}"/>
                </c:ext>
              </c:extLst>
            </c:dLbl>
            <c:dLbl>
              <c:idx val="6"/>
              <c:layout>
                <c:manualLayout>
                  <c:x val="-5.7395601411892476E-2"/>
                  <c:y val="-2.9125391584125261E-4"/>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F291-40E9-960A-0D6B91FD9F07}"/>
                </c:ext>
              </c:extLst>
            </c:dLbl>
            <c:dLbl>
              <c:idx val="7"/>
              <c:layout>
                <c:manualLayout>
                  <c:x val="-5.6717289649138684E-2"/>
                  <c:y val="5.9778549186727129E-3"/>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F291-40E9-960A-0D6B91FD9F07}"/>
                </c:ext>
              </c:extLst>
            </c:dLbl>
            <c:dLbl>
              <c:idx val="8"/>
              <c:layout>
                <c:manualLayout>
                  <c:x val="-6.4380124898180832E-2"/>
                  <c:y val="-1.2538217669027931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F291-40E9-960A-0D6B91FD9F07}"/>
                </c:ext>
              </c:extLst>
            </c:dLbl>
            <c:dLbl>
              <c:idx val="9"/>
              <c:layout>
                <c:manualLayout>
                  <c:x val="-6.8808157600989531E-2"/>
                  <c:y val="-1.6426495075212374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F291-40E9-960A-0D6B91FD9F07}"/>
                </c:ext>
              </c:extLst>
            </c:dLbl>
            <c:dLbl>
              <c:idx val="10"/>
              <c:layout>
                <c:manualLayout>
                  <c:x val="-6.9831960660089953E-2"/>
                  <c:y val="-1.9115890083632042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F291-40E9-960A-0D6B91FD9F07}"/>
                </c:ext>
              </c:extLst>
            </c:dLbl>
            <c:dLbl>
              <c:idx val="11"/>
              <c:layout>
                <c:manualLayout>
                  <c:x val="-4.5977011494252873E-2"/>
                  <c:y val="-5.5548970357199974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B-F291-40E9-960A-0D6B91FD9F07}"/>
                </c:ext>
              </c:extLst>
            </c:dLbl>
            <c:dLbl>
              <c:idx val="12"/>
              <c:layout>
                <c:manualLayout>
                  <c:x val="-2.2988505747126492E-2"/>
                  <c:y val="-5.6748229052013668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F291-40E9-960A-0D6B91FD9F07}"/>
                </c:ext>
              </c:extLst>
            </c:dLbl>
            <c:dLbl>
              <c:idx val="13"/>
              <c:layout>
                <c:manualLayout>
                  <c:x val="1.6465054503638856E-2"/>
                  <c:y val="-6.0338245474062385E-2"/>
                </c:manualLayout>
              </c:layout>
              <c:tx>
                <c:rich>
                  <a:bodyPr wrap="square" lIns="38100" tIns="19050" rIns="38100" bIns="19050" anchor="ctr">
                    <a:noAutofit/>
                  </a:bodyPr>
                  <a:lstStyle/>
                  <a:p>
                    <a:pPr>
                      <a:defRPr sz="800" baseline="0"/>
                    </a:pPr>
                    <a:fld id="{8238A3FE-7A20-4691-9174-12AFF5D78256}" type="CATEGORYNAME">
                      <a:rPr lang="en-US" sz="800" baseline="0"/>
                      <a:pPr>
                        <a:defRPr sz="800" baseline="0"/>
                      </a:pPr>
                      <a:t>[NOM DE CATÉGORIE]</a:t>
                    </a:fld>
                    <a:r>
                      <a:rPr lang="en-US" sz="800" baseline="0"/>
                      <a:t> </a:t>
                    </a:r>
                    <a:fld id="{7FC9E921-BF68-49ED-B097-58C33726BB4F}" type="PERCENTAGE">
                      <a:rPr lang="en-US" sz="800" baseline="0"/>
                      <a:pPr>
                        <a:defRPr sz="800" baseline="0"/>
                      </a:pPr>
                      <a:t>[POURCENTAGE]</a:t>
                    </a:fld>
                    <a:endParaRPr lang="en-US" sz="800" baseline="0"/>
                  </a:p>
                </c:rich>
              </c:tx>
              <c:spPr>
                <a:ln>
                  <a:noFill/>
                  <a:round/>
                </a:ln>
              </c:spPr>
              <c:dLblPos val="bestFit"/>
              <c:showLegendKey val="0"/>
              <c:showVal val="0"/>
              <c:showCatName val="1"/>
              <c:showSerName val="0"/>
              <c:showPercent val="1"/>
              <c:showBubbleSize val="0"/>
              <c:extLst>
                <c:ext xmlns:c15="http://schemas.microsoft.com/office/drawing/2012/chart" uri="{CE6537A1-D6FC-4f65-9D91-7224C49458BB}">
                  <c15:layout>
                    <c:manualLayout>
                      <c:w val="5.5408453253688116E-2"/>
                      <c:h val="8.659799245524416E-2"/>
                    </c:manualLayout>
                  </c15:layout>
                  <c15:dlblFieldTable/>
                  <c15:showDataLabelsRange val="0"/>
                </c:ext>
                <c:ext xmlns:c16="http://schemas.microsoft.com/office/drawing/2014/chart" uri="{C3380CC4-5D6E-409C-BE32-E72D297353CC}">
                  <c16:uniqueId val="{0000000D-F291-40E9-960A-0D6B91FD9F07}"/>
                </c:ext>
              </c:extLst>
            </c:dLbl>
            <c:dLbl>
              <c:idx val="14"/>
              <c:layout>
                <c:manualLayout>
                  <c:x val="4.4444444444444391E-2"/>
                  <c:y val="0"/>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F291-40E9-960A-0D6B91FD9F07}"/>
                </c:ext>
              </c:extLst>
            </c:dLbl>
            <c:spPr>
              <a:ln>
                <a:noFill/>
                <a:round/>
              </a:ln>
            </c:spPr>
            <c:txPr>
              <a:bodyPr wrap="square" lIns="38100" tIns="19050" rIns="38100" bIns="19050" anchor="ctr">
                <a:spAutoFit/>
              </a:bodyPr>
              <a:lstStyle/>
              <a:p>
                <a:pPr>
                  <a:defRPr sz="800" baseline="0"/>
                </a:pPr>
                <a:endParaRPr lang="fr-FR"/>
              </a:p>
            </c:txPr>
            <c:dLblPos val="outEnd"/>
            <c:showLegendKey val="0"/>
            <c:showVal val="0"/>
            <c:showCatName val="1"/>
            <c:showSerName val="0"/>
            <c:showPercent val="1"/>
            <c:showBubbleSize val="0"/>
            <c:showLeaderLines val="1"/>
            <c:extLst>
              <c:ext xmlns:c15="http://schemas.microsoft.com/office/drawing/2012/chart" uri="{CE6537A1-D6FC-4f65-9D91-7224C49458BB}"/>
            </c:extLst>
          </c:dLbls>
          <c:cat>
            <c:strRef>
              <c:f>[1]Entrées!$B$16:$P$16</c:f>
              <c:strCache>
                <c:ptCount val="15"/>
                <c:pt idx="0">
                  <c:v>EZ</c:v>
                </c:pt>
                <c:pt idx="1">
                  <c:v>FE</c:v>
                </c:pt>
                <c:pt idx="2">
                  <c:v>VH</c:v>
                </c:pt>
                <c:pt idx="3">
                  <c:v>JR</c:v>
                </c:pt>
                <c:pt idx="4">
                  <c:v>GL</c:v>
                </c:pt>
                <c:pt idx="5">
                  <c:v>GA</c:v>
                </c:pt>
                <c:pt idx="6">
                  <c:v>SH</c:v>
                </c:pt>
                <c:pt idx="7">
                  <c:v>FG</c:v>
                </c:pt>
                <c:pt idx="8">
                  <c:v>CZ</c:v>
                </c:pt>
                <c:pt idx="9">
                  <c:v>AC</c:v>
                </c:pt>
                <c:pt idx="10">
                  <c:v>LV</c:v>
                </c:pt>
                <c:pt idx="11">
                  <c:v>GS</c:v>
                </c:pt>
                <c:pt idx="12">
                  <c:v>JG</c:v>
                </c:pt>
                <c:pt idx="13">
                  <c:v>JV</c:v>
                </c:pt>
                <c:pt idx="14">
                  <c:v>PL</c:v>
                </c:pt>
              </c:strCache>
            </c:strRef>
          </c:cat>
          <c:val>
            <c:numRef>
              <c:f>[1]Entrées!$B$29:$P$29</c:f>
              <c:numCache>
                <c:formatCode>General</c:formatCode>
                <c:ptCount val="15"/>
                <c:pt idx="0">
                  <c:v>171453</c:v>
                </c:pt>
                <c:pt idx="1">
                  <c:v>46818</c:v>
                </c:pt>
                <c:pt idx="2">
                  <c:v>46890</c:v>
                </c:pt>
                <c:pt idx="3">
                  <c:v>60416</c:v>
                </c:pt>
                <c:pt idx="4">
                  <c:v>32622</c:v>
                </c:pt>
                <c:pt idx="5">
                  <c:v>19799</c:v>
                </c:pt>
                <c:pt idx="6">
                  <c:v>42049</c:v>
                </c:pt>
                <c:pt idx="7">
                  <c:v>35617</c:v>
                </c:pt>
                <c:pt idx="8">
                  <c:v>28168</c:v>
                </c:pt>
                <c:pt idx="9">
                  <c:v>41495</c:v>
                </c:pt>
                <c:pt idx="10">
                  <c:v>9914</c:v>
                </c:pt>
                <c:pt idx="11">
                  <c:v>13268</c:v>
                </c:pt>
                <c:pt idx="12">
                  <c:v>21893</c:v>
                </c:pt>
                <c:pt idx="13">
                  <c:v>33413</c:v>
                </c:pt>
                <c:pt idx="14">
                  <c:v>5622</c:v>
                </c:pt>
              </c:numCache>
            </c:numRef>
          </c:val>
          <c:extLst>
            <c:ext xmlns:c16="http://schemas.microsoft.com/office/drawing/2014/chart" uri="{C3380CC4-5D6E-409C-BE32-E72D297353CC}">
              <c16:uniqueId val="{0000000F-F291-40E9-960A-0D6B91FD9F07}"/>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dLbls>
            <c:dLbl>
              <c:idx val="0"/>
              <c:layout>
                <c:manualLayout>
                  <c:x val="2.4500000643044636E-2"/>
                  <c:y val="-6.4707132428726416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34C1-4E2F-8F1D-01EA5C10A2FD}"/>
                </c:ext>
              </c:extLst>
            </c:dLbl>
            <c:dLbl>
              <c:idx val="1"/>
              <c:layout>
                <c:manualLayout>
                  <c:x val="0.27494445166083425"/>
                  <c:y val="-0.13776357226761107"/>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4C1-4E2F-8F1D-01EA5C10A2FD}"/>
                </c:ext>
              </c:extLst>
            </c:dLbl>
            <c:dLbl>
              <c:idx val="2"/>
              <c:layout>
                <c:manualLayout>
                  <c:x val="0.22730545434747473"/>
                  <c:y val="-2.504792223047474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34C1-4E2F-8F1D-01EA5C10A2FD}"/>
                </c:ext>
              </c:extLst>
            </c:dLbl>
            <c:dLbl>
              <c:idx val="3"/>
              <c:layout>
                <c:manualLayout>
                  <c:x val="1.1827196526067518E-2"/>
                  <c:y val="0"/>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34C1-4E2F-8F1D-01EA5C10A2FD}"/>
                </c:ext>
              </c:extLst>
            </c:dLbl>
            <c:dLbl>
              <c:idx val="4"/>
              <c:layout>
                <c:manualLayout>
                  <c:x val="-9.8206161035602577E-2"/>
                  <c:y val="0"/>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34C1-4E2F-8F1D-01EA5C10A2FD}"/>
                </c:ext>
              </c:extLst>
            </c:dLbl>
            <c:dLbl>
              <c:idx val="5"/>
              <c:layout>
                <c:manualLayout>
                  <c:x val="-0.17154631754193872"/>
                  <c:y val="-0.1964764678387804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34C1-4E2F-8F1D-01EA5C10A2FD}"/>
                </c:ext>
              </c:extLst>
            </c:dLbl>
            <c:dLbl>
              <c:idx val="6"/>
              <c:layout>
                <c:manualLayout>
                  <c:x val="-6.3972223901283209E-2"/>
                  <c:y val="-6.4707132428726416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34C1-4E2F-8F1D-01EA5C10A2FD}"/>
                </c:ext>
              </c:extLst>
            </c:dLbl>
            <c:dLbl>
              <c:idx val="7"/>
              <c:layout>
                <c:manualLayout>
                  <c:x val="-3.9472223258238584E-2"/>
                  <c:y val="1.4611287967776932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34C1-4E2F-8F1D-01EA5C10A2FD}"/>
                </c:ext>
              </c:extLst>
            </c:dLbl>
            <c:dLbl>
              <c:idx val="8"/>
              <c:layout>
                <c:manualLayout>
                  <c:x val="5.0361112432925084E-2"/>
                  <c:y val="2.087326852539562E-3"/>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34C1-4E2F-8F1D-01EA5C10A2FD}"/>
                </c:ext>
              </c:extLst>
            </c:dLbl>
            <c:numFmt formatCode="0.00%" sourceLinked="0"/>
            <c:spPr>
              <a:noFill/>
              <a:ln>
                <a:noFill/>
              </a:ln>
              <a:effectLst/>
            </c:spPr>
            <c:dLblPos val="outEnd"/>
            <c:showLegendKey val="0"/>
            <c:showVal val="0"/>
            <c:showCatName val="1"/>
            <c:showSerName val="0"/>
            <c:showPercent val="1"/>
            <c:showBubbleSize val="0"/>
            <c:showLeaderLines val="1"/>
            <c:extLst>
              <c:ext xmlns:c15="http://schemas.microsoft.com/office/drawing/2012/chart" uri="{CE6537A1-D6FC-4f65-9D91-7224C49458BB}"/>
            </c:extLst>
          </c:dLbls>
          <c:cat>
            <c:strRef>
              <c:f>'[2]Abonnés au 31 cate'!$A$3:$A$11</c:f>
              <c:strCache>
                <c:ptCount val="9"/>
                <c:pt idx="0">
                  <c:v>Adultes </c:v>
                </c:pt>
                <c:pt idx="1">
                  <c:v>Ass. maternelles</c:v>
                </c:pt>
                <c:pt idx="2">
                  <c:v>BCD</c:v>
                </c:pt>
                <c:pt idx="3">
                  <c:v>Chercheurs</c:v>
                </c:pt>
                <c:pt idx="4">
                  <c:v>Classes crèches</c:v>
                </c:pt>
                <c:pt idx="5">
                  <c:v>Collectivités</c:v>
                </c:pt>
                <c:pt idx="6">
                  <c:v>Enfants</c:v>
                </c:pt>
                <c:pt idx="7">
                  <c:v>Jeunes</c:v>
                </c:pt>
                <c:pt idx="8">
                  <c:v>Personnel</c:v>
                </c:pt>
              </c:strCache>
            </c:strRef>
          </c:cat>
          <c:val>
            <c:numRef>
              <c:f>'[2]Abonnés au 31 cate'!$R$3:$R$11</c:f>
              <c:numCache>
                <c:formatCode>General</c:formatCode>
                <c:ptCount val="9"/>
                <c:pt idx="0">
                  <c:v>22203</c:v>
                </c:pt>
                <c:pt idx="1">
                  <c:v>294</c:v>
                </c:pt>
                <c:pt idx="2">
                  <c:v>23</c:v>
                </c:pt>
                <c:pt idx="3">
                  <c:v>145</c:v>
                </c:pt>
                <c:pt idx="4">
                  <c:v>1369</c:v>
                </c:pt>
                <c:pt idx="5">
                  <c:v>302</c:v>
                </c:pt>
                <c:pt idx="6">
                  <c:v>17662</c:v>
                </c:pt>
                <c:pt idx="7">
                  <c:v>3700</c:v>
                </c:pt>
                <c:pt idx="8">
                  <c:v>411</c:v>
                </c:pt>
              </c:numCache>
            </c:numRef>
          </c:val>
          <c:extLst>
            <c:ext xmlns:c16="http://schemas.microsoft.com/office/drawing/2014/chart" uri="{C3380CC4-5D6E-409C-BE32-E72D297353CC}">
              <c16:uniqueId val="{00000009-34C1-4E2F-8F1D-01EA5C10A2FD}"/>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sz="1200" baseline="0"/>
              <a:t>Provenance des usagers</a:t>
            </a:r>
          </a:p>
        </c:rich>
      </c:tx>
      <c:layout>
        <c:manualLayout>
          <c:xMode val="edge"/>
          <c:yMode val="edge"/>
          <c:x val="0.71045543965303315"/>
          <c:y val="2.5098037149047427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pieChart>
        <c:varyColors val="1"/>
        <c:ser>
          <c:idx val="0"/>
          <c:order val="0"/>
          <c:dPt>
            <c:idx val="0"/>
            <c:bubble3D val="0"/>
            <c:spPr>
              <a:solidFill>
                <a:schemeClr val="accent1"/>
              </a:solidFill>
              <a:ln>
                <a:noFill/>
              </a:ln>
              <a:effectLst/>
            </c:spPr>
            <c:extLst>
              <c:ext xmlns:c16="http://schemas.microsoft.com/office/drawing/2014/chart" uri="{C3380CC4-5D6E-409C-BE32-E72D297353CC}">
                <c16:uniqueId val="{00000001-4B24-4239-91C8-8F2B4D5D2BE3}"/>
              </c:ext>
            </c:extLst>
          </c:dPt>
          <c:dPt>
            <c:idx val="1"/>
            <c:bubble3D val="0"/>
            <c:spPr>
              <a:solidFill>
                <a:schemeClr val="accent2"/>
              </a:solidFill>
              <a:ln>
                <a:noFill/>
              </a:ln>
              <a:effectLst/>
            </c:spPr>
            <c:extLst>
              <c:ext xmlns:c16="http://schemas.microsoft.com/office/drawing/2014/chart" uri="{C3380CC4-5D6E-409C-BE32-E72D297353CC}">
                <c16:uniqueId val="{00000003-4B24-4239-91C8-8F2B4D5D2BE3}"/>
              </c:ext>
            </c:extLst>
          </c:dPt>
          <c:dPt>
            <c:idx val="2"/>
            <c:bubble3D val="0"/>
            <c:spPr>
              <a:solidFill>
                <a:schemeClr val="accent3"/>
              </a:solidFill>
              <a:ln>
                <a:noFill/>
              </a:ln>
              <a:effectLst/>
            </c:spPr>
            <c:extLst>
              <c:ext xmlns:c16="http://schemas.microsoft.com/office/drawing/2014/chart" uri="{C3380CC4-5D6E-409C-BE32-E72D297353CC}">
                <c16:uniqueId val="{00000005-4B24-4239-91C8-8F2B4D5D2BE3}"/>
              </c:ext>
            </c:extLst>
          </c:dPt>
          <c:dPt>
            <c:idx val="3"/>
            <c:bubble3D val="0"/>
            <c:spPr>
              <a:solidFill>
                <a:schemeClr val="accent4"/>
              </a:solidFill>
              <a:ln>
                <a:noFill/>
              </a:ln>
              <a:effectLst/>
            </c:spPr>
            <c:extLst>
              <c:ext xmlns:c16="http://schemas.microsoft.com/office/drawing/2014/chart" uri="{C3380CC4-5D6E-409C-BE32-E72D297353CC}">
                <c16:uniqueId val="{00000007-4B24-4239-91C8-8F2B4D5D2BE3}"/>
              </c:ext>
            </c:extLst>
          </c:dPt>
          <c:dPt>
            <c:idx val="4"/>
            <c:bubble3D val="0"/>
            <c:spPr>
              <a:solidFill>
                <a:schemeClr val="accent5"/>
              </a:solidFill>
              <a:ln>
                <a:noFill/>
              </a:ln>
              <a:effectLst/>
            </c:spPr>
            <c:extLst>
              <c:ext xmlns:c16="http://schemas.microsoft.com/office/drawing/2014/chart" uri="{C3380CC4-5D6E-409C-BE32-E72D297353CC}">
                <c16:uniqueId val="{00000009-4B24-4239-91C8-8F2B4D5D2BE3}"/>
              </c:ext>
            </c:extLst>
          </c:dPt>
          <c:dPt>
            <c:idx val="5"/>
            <c:bubble3D val="0"/>
            <c:spPr>
              <a:solidFill>
                <a:schemeClr val="accent6"/>
              </a:solidFill>
              <a:ln>
                <a:noFill/>
              </a:ln>
              <a:effectLst/>
            </c:spPr>
            <c:extLst>
              <c:ext xmlns:c16="http://schemas.microsoft.com/office/drawing/2014/chart" uri="{C3380CC4-5D6E-409C-BE32-E72D297353CC}">
                <c16:uniqueId val="{0000000B-4B24-4239-91C8-8F2B4D5D2BE3}"/>
              </c:ext>
            </c:extLst>
          </c:dPt>
          <c:dLbls>
            <c:dLbl>
              <c:idx val="0"/>
              <c:layout>
                <c:manualLayout>
                  <c:x val="3.2080205565915669E-2"/>
                  <c:y val="0"/>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B24-4239-91C8-8F2B4D5D2BE3}"/>
                </c:ext>
              </c:extLst>
            </c:dLbl>
            <c:dLbl>
              <c:idx val="1"/>
              <c:layout>
                <c:manualLayout>
                  <c:x val="-5.0125321196743226E-2"/>
                  <c:y val="4.005722460658083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B24-4239-91C8-8F2B4D5D2BE3}"/>
                </c:ext>
              </c:extLst>
            </c:dLbl>
            <c:dLbl>
              <c:idx val="2"/>
              <c:layout>
                <c:manualLayout>
                  <c:x val="-9.6240616697747E-2"/>
                  <c:y val="0.1602288984263233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B24-4239-91C8-8F2B4D5D2BE3}"/>
                </c:ext>
              </c:extLst>
            </c:dLbl>
            <c:dLbl>
              <c:idx val="3"/>
              <c:layout>
                <c:manualLayout>
                  <c:x val="-0.12230578372005348"/>
                  <c:y val="1.7167381974248927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B24-4239-91C8-8F2B4D5D2BE3}"/>
                </c:ext>
              </c:extLst>
            </c:dLbl>
            <c:dLbl>
              <c:idx val="4"/>
              <c:layout>
                <c:manualLayout>
                  <c:x val="6.0150385436091875E-3"/>
                  <c:y val="-5.7224606580829757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4B24-4239-91C8-8F2B4D5D2BE3}"/>
                </c:ext>
              </c:extLst>
            </c:dLbl>
            <c:dLbl>
              <c:idx val="5"/>
              <c:layout>
                <c:manualLayout>
                  <c:x val="0.11428573232857456"/>
                  <c:y val="-3.433476394849784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B-4B24-4239-91C8-8F2B4D5D2BE3}"/>
                </c:ext>
              </c:extLst>
            </c:dLbl>
            <c:numFmt formatCode="0.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mn-lt"/>
                    <a:ea typeface="+mn-ea"/>
                    <a:cs typeface="+mn-cs"/>
                  </a:defRPr>
                </a:pPr>
                <a:endParaRPr lang="fr-FR"/>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'[3]2020 trié'!$U$11:$U$16</c:f>
              <c:strCache>
                <c:ptCount val="6"/>
                <c:pt idx="0">
                  <c:v>Montpellier </c:v>
                </c:pt>
                <c:pt idx="1">
                  <c:v>Communes dotées d'une médiathèque métropolitaine</c:v>
                </c:pt>
                <c:pt idx="2">
                  <c:v>Communes Métropole hors Montpellier</c:v>
                </c:pt>
                <c:pt idx="3">
                  <c:v>Communes Hérault hors Métropole</c:v>
                </c:pt>
                <c:pt idx="4">
                  <c:v>Hors Hérault</c:v>
                </c:pt>
                <c:pt idx="5">
                  <c:v>Autres, non renseigné</c:v>
                </c:pt>
              </c:strCache>
            </c:strRef>
          </c:cat>
          <c:val>
            <c:numRef>
              <c:f>'[3]2020 trié'!$V$11:$V$16</c:f>
              <c:numCache>
                <c:formatCode>General</c:formatCode>
                <c:ptCount val="6"/>
                <c:pt idx="0">
                  <c:v>27411</c:v>
                </c:pt>
                <c:pt idx="1">
                  <c:v>9730</c:v>
                </c:pt>
                <c:pt idx="2">
                  <c:v>5110</c:v>
                </c:pt>
                <c:pt idx="3">
                  <c:v>2172</c:v>
                </c:pt>
                <c:pt idx="4">
                  <c:v>116</c:v>
                </c:pt>
                <c:pt idx="5">
                  <c:v>1570</c:v>
                </c:pt>
              </c:numCache>
            </c:numRef>
          </c:val>
          <c:extLst>
            <c:ext xmlns:c16="http://schemas.microsoft.com/office/drawing/2014/chart" uri="{C3380CC4-5D6E-409C-BE32-E72D297353CC}">
              <c16:uniqueId val="{0000000C-4B24-4239-91C8-8F2B4D5D2BE3}"/>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0" i="0" u="none" strike="noStrike" kern="1200" spc="0" baseline="0">
                <a:solidFill>
                  <a:schemeClr val="tx1">
                    <a:lumMod val="65000"/>
                    <a:lumOff val="35000"/>
                  </a:schemeClr>
                </a:solidFill>
                <a:latin typeface="+mn-lt"/>
                <a:ea typeface="+mn-ea"/>
                <a:cs typeface="+mn-cs"/>
              </a:defRPr>
            </a:pPr>
            <a:r>
              <a:rPr lang="fr-FR" sz="1000" baseline="0"/>
              <a:t>Répartition des abonnés par âge</a:t>
            </a:r>
          </a:p>
        </c:rich>
      </c:tx>
      <c:overlay val="0"/>
      <c:spPr>
        <a:noFill/>
        <a:ln>
          <a:noFill/>
        </a:ln>
        <a:effectLst/>
      </c:spPr>
      <c:txPr>
        <a:bodyPr rot="0" spcFirstLastPara="1" vertOverflow="ellipsis" vert="horz" wrap="square" anchor="ctr" anchorCtr="1"/>
        <a:lstStyle/>
        <a:p>
          <a:pPr>
            <a:defRPr sz="10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clustered"/>
        <c:varyColors val="0"/>
        <c:ser>
          <c:idx val="0"/>
          <c:order val="0"/>
          <c:spPr>
            <a:solidFill>
              <a:schemeClr val="accent1"/>
            </a:solidFill>
            <a:ln>
              <a:noFill/>
            </a:ln>
            <a:effectLst/>
          </c:spPr>
          <c:invertIfNegative val="0"/>
          <c:dLbls>
            <c:numFmt formatCode="0.00%" sourceLinked="0"/>
            <c:spPr>
              <a:noFill/>
              <a:ln>
                <a:noFill/>
              </a:ln>
              <a:effectLst/>
            </c:spPr>
            <c:txPr>
              <a:bodyPr rot="0" spcFirstLastPara="1" vertOverflow="ellipsis" vert="horz" wrap="square" lIns="38100" tIns="19050" rIns="38100" bIns="19050" anchor="ctr" anchorCtr="1">
                <a:spAutoFit/>
              </a:bodyPr>
              <a:lstStyle/>
              <a:p>
                <a:pPr>
                  <a:defRPr sz="7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'[4]Abonnés par âge'!$A$34:$A$43</c:f>
              <c:strCache>
                <c:ptCount val="10"/>
                <c:pt idx="0">
                  <c:v>00 - 02 ans</c:v>
                </c:pt>
                <c:pt idx="1">
                  <c:v>03 - 10 ans</c:v>
                </c:pt>
                <c:pt idx="2">
                  <c:v>11 - 14 ans</c:v>
                </c:pt>
                <c:pt idx="3">
                  <c:v>15 - 17 ans</c:v>
                </c:pt>
                <c:pt idx="4">
                  <c:v>18 - 24 ans</c:v>
                </c:pt>
                <c:pt idx="5">
                  <c:v>25 - 29 ans</c:v>
                </c:pt>
                <c:pt idx="6">
                  <c:v>30 - 39 ans</c:v>
                </c:pt>
                <c:pt idx="7">
                  <c:v>40 - 59 ans</c:v>
                </c:pt>
                <c:pt idx="8">
                  <c:v>60 - 74 ans</c:v>
                </c:pt>
                <c:pt idx="9">
                  <c:v>75 et plus</c:v>
                </c:pt>
              </c:strCache>
            </c:strRef>
          </c:cat>
          <c:val>
            <c:numRef>
              <c:f>'[4]Abonnés par âge'!$S$34:$S$43</c:f>
              <c:numCache>
                <c:formatCode>General</c:formatCode>
                <c:ptCount val="10"/>
                <c:pt idx="0">
                  <c:v>3.162973552537527E-2</c:v>
                </c:pt>
                <c:pt idx="1">
                  <c:v>0.22093906361686919</c:v>
                </c:pt>
                <c:pt idx="2">
                  <c:v>0.12428520371694067</c:v>
                </c:pt>
                <c:pt idx="3">
                  <c:v>5.2001429592566116E-2</c:v>
                </c:pt>
                <c:pt idx="4">
                  <c:v>6.3348820586132948E-2</c:v>
                </c:pt>
                <c:pt idx="5">
                  <c:v>3.6744996426018584E-2</c:v>
                </c:pt>
                <c:pt idx="6">
                  <c:v>9.5090243030736238E-2</c:v>
                </c:pt>
                <c:pt idx="7">
                  <c:v>0.19469263759828448</c:v>
                </c:pt>
                <c:pt idx="8">
                  <c:v>0.13746426018584704</c:v>
                </c:pt>
                <c:pt idx="9">
                  <c:v>4.3803609721229451E-2</c:v>
                </c:pt>
              </c:numCache>
            </c:numRef>
          </c:val>
          <c:extLst>
            <c:ext xmlns:c16="http://schemas.microsoft.com/office/drawing/2014/chart" uri="{C3380CC4-5D6E-409C-BE32-E72D297353CC}">
              <c16:uniqueId val="{00000000-D0D6-459D-AE77-E609266EF6B6}"/>
            </c:ext>
          </c:extLst>
        </c:ser>
        <c:dLbls>
          <c:showLegendKey val="0"/>
          <c:showVal val="0"/>
          <c:showCatName val="0"/>
          <c:showSerName val="0"/>
          <c:showPercent val="0"/>
          <c:showBubbleSize val="0"/>
        </c:dLbls>
        <c:gapWidth val="219"/>
        <c:overlap val="-27"/>
        <c:axId val="213113288"/>
        <c:axId val="213113672"/>
      </c:barChart>
      <c:catAx>
        <c:axId val="2131132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fr-FR"/>
          </a:p>
        </c:txPr>
        <c:crossAx val="213113672"/>
        <c:crosses val="autoZero"/>
        <c:auto val="1"/>
        <c:lblAlgn val="ctr"/>
        <c:lblOffset val="100"/>
        <c:noMultiLvlLbl val="0"/>
      </c:catAx>
      <c:valAx>
        <c:axId val="21311367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21311328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0" i="0" u="none" strike="noStrike" kern="1200" spc="0" baseline="0">
                <a:solidFill>
                  <a:schemeClr val="tx1">
                    <a:lumMod val="65000"/>
                    <a:lumOff val="35000"/>
                  </a:schemeClr>
                </a:solidFill>
                <a:latin typeface="+mn-lt"/>
                <a:ea typeface="+mn-ea"/>
                <a:cs typeface="+mn-cs"/>
              </a:defRPr>
            </a:pPr>
            <a:r>
              <a:rPr lang="en-US" sz="1000" baseline="0"/>
              <a:t>Abonnés : répartition Femmes / Hommes</a:t>
            </a:r>
          </a:p>
        </c:rich>
      </c:tx>
      <c:overlay val="0"/>
      <c:spPr>
        <a:noFill/>
        <a:ln>
          <a:noFill/>
        </a:ln>
        <a:effectLst/>
      </c:spPr>
      <c:txPr>
        <a:bodyPr rot="0" spcFirstLastPara="1" vertOverflow="ellipsis" vert="horz" wrap="square" anchor="ctr" anchorCtr="1"/>
        <a:lstStyle/>
        <a:p>
          <a:pPr>
            <a:defRPr sz="10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clustered"/>
        <c:varyColors val="0"/>
        <c:ser>
          <c:idx val="0"/>
          <c:order val="0"/>
          <c:spPr>
            <a:solidFill>
              <a:schemeClr val="accent1"/>
            </a:solidFill>
            <a:ln>
              <a:noFill/>
            </a:ln>
            <a:effectLst/>
          </c:spPr>
          <c:invertIfNegative val="0"/>
          <c:cat>
            <c:strRef>
              <c:f>'[4]Abonnés par âge'!$V$5:$V$14</c:f>
              <c:strCache>
                <c:ptCount val="10"/>
                <c:pt idx="0">
                  <c:v>00 - 02 ans</c:v>
                </c:pt>
                <c:pt idx="1">
                  <c:v>03 - 10 ans</c:v>
                </c:pt>
                <c:pt idx="2">
                  <c:v>11 - 14 ans</c:v>
                </c:pt>
                <c:pt idx="3">
                  <c:v>15 - 17 ans</c:v>
                </c:pt>
                <c:pt idx="4">
                  <c:v>18 - 24 ans</c:v>
                </c:pt>
                <c:pt idx="5">
                  <c:v>25 - 29 ans</c:v>
                </c:pt>
                <c:pt idx="6">
                  <c:v>30 - 39 ans</c:v>
                </c:pt>
                <c:pt idx="7">
                  <c:v>40 - 59 ans</c:v>
                </c:pt>
                <c:pt idx="8">
                  <c:v>60 - 74 ans</c:v>
                </c:pt>
                <c:pt idx="9">
                  <c:v>75 et plus</c:v>
                </c:pt>
              </c:strCache>
            </c:strRef>
          </c:cat>
          <c:val>
            <c:numRef>
              <c:f>'[4]Abonnés par âge'!$W$5:$W$14</c:f>
              <c:numCache>
                <c:formatCode>General</c:formatCode>
                <c:ptCount val="10"/>
                <c:pt idx="0">
                  <c:v>0.57983193277310929</c:v>
                </c:pt>
                <c:pt idx="1">
                  <c:v>0.55571082541457051</c:v>
                </c:pt>
                <c:pt idx="2">
                  <c:v>0.52762730227518961</c:v>
                </c:pt>
                <c:pt idx="3">
                  <c:v>0.49465126230209672</c:v>
                </c:pt>
                <c:pt idx="4">
                  <c:v>0.63321917808219175</c:v>
                </c:pt>
                <c:pt idx="5">
                  <c:v>0.65931514799767843</c:v>
                </c:pt>
                <c:pt idx="6">
                  <c:v>0.7164767747589833</c:v>
                </c:pt>
                <c:pt idx="7">
                  <c:v>0.66825855175477566</c:v>
                </c:pt>
                <c:pt idx="8">
                  <c:v>0.68127613442775281</c:v>
                </c:pt>
                <c:pt idx="9">
                  <c:v>0.6556291390728477</c:v>
                </c:pt>
              </c:numCache>
            </c:numRef>
          </c:val>
          <c:extLst>
            <c:ext xmlns:c15="http://schemas.microsoft.com/office/drawing/2012/chart" uri="{02D57815-91ED-43cb-92C2-25804820EDAC}">
              <c15:filteredSeriesTitle>
                <c15:tx>
                  <c:v>Femmes</c:v>
                </c15:tx>
              </c15:filteredSeriesTitle>
            </c:ext>
            <c:ext xmlns:c16="http://schemas.microsoft.com/office/drawing/2014/chart" uri="{C3380CC4-5D6E-409C-BE32-E72D297353CC}">
              <c16:uniqueId val="{00000000-F563-40B9-B483-D04B30D272C8}"/>
            </c:ext>
          </c:extLst>
        </c:ser>
        <c:ser>
          <c:idx val="1"/>
          <c:order val="1"/>
          <c:spPr>
            <a:solidFill>
              <a:schemeClr val="accent2"/>
            </a:solidFill>
            <a:ln>
              <a:noFill/>
            </a:ln>
            <a:effectLst/>
          </c:spPr>
          <c:invertIfNegative val="0"/>
          <c:cat>
            <c:strRef>
              <c:f>'[4]Abonnés par âge'!$V$5:$V$14</c:f>
              <c:strCache>
                <c:ptCount val="10"/>
                <c:pt idx="0">
                  <c:v>00 - 02 ans</c:v>
                </c:pt>
                <c:pt idx="1">
                  <c:v>03 - 10 ans</c:v>
                </c:pt>
                <c:pt idx="2">
                  <c:v>11 - 14 ans</c:v>
                </c:pt>
                <c:pt idx="3">
                  <c:v>15 - 17 ans</c:v>
                </c:pt>
                <c:pt idx="4">
                  <c:v>18 - 24 ans</c:v>
                </c:pt>
                <c:pt idx="5">
                  <c:v>25 - 29 ans</c:v>
                </c:pt>
                <c:pt idx="6">
                  <c:v>30 - 39 ans</c:v>
                </c:pt>
                <c:pt idx="7">
                  <c:v>40 - 59 ans</c:v>
                </c:pt>
                <c:pt idx="8">
                  <c:v>60 - 74 ans</c:v>
                </c:pt>
                <c:pt idx="9">
                  <c:v>75 et plus</c:v>
                </c:pt>
              </c:strCache>
            </c:strRef>
          </c:cat>
          <c:val>
            <c:numRef>
              <c:f>'[4]Abonnés par âge'!$X$5:$X$14</c:f>
              <c:numCache>
                <c:formatCode>General</c:formatCode>
                <c:ptCount val="10"/>
                <c:pt idx="0">
                  <c:v>0.42016806722689076</c:v>
                </c:pt>
                <c:pt idx="1">
                  <c:v>0.44428917458542949</c:v>
                </c:pt>
                <c:pt idx="2">
                  <c:v>0.47237269772481039</c:v>
                </c:pt>
                <c:pt idx="3">
                  <c:v>0.50534873769790334</c:v>
                </c:pt>
                <c:pt idx="4">
                  <c:v>0.3667808219178082</c:v>
                </c:pt>
                <c:pt idx="5">
                  <c:v>0.34068485200232151</c:v>
                </c:pt>
                <c:pt idx="6">
                  <c:v>0.28352322524101664</c:v>
                </c:pt>
                <c:pt idx="7">
                  <c:v>0.33174144824522434</c:v>
                </c:pt>
                <c:pt idx="8">
                  <c:v>0.31872386557224719</c:v>
                </c:pt>
                <c:pt idx="9">
                  <c:v>0.3443708609271523</c:v>
                </c:pt>
              </c:numCache>
            </c:numRef>
          </c:val>
          <c:extLst>
            <c:ext xmlns:c15="http://schemas.microsoft.com/office/drawing/2012/chart" uri="{02D57815-91ED-43cb-92C2-25804820EDAC}">
              <c15:filteredSeriesTitle>
                <c15:tx>
                  <c:v>Hommes</c:v>
                </c15:tx>
              </c15:filteredSeriesTitle>
            </c:ext>
            <c:ext xmlns:c16="http://schemas.microsoft.com/office/drawing/2014/chart" uri="{C3380CC4-5D6E-409C-BE32-E72D297353CC}">
              <c16:uniqueId val="{00000001-F563-40B9-B483-D04B30D272C8}"/>
            </c:ext>
          </c:extLst>
        </c:ser>
        <c:dLbls>
          <c:showLegendKey val="0"/>
          <c:showVal val="0"/>
          <c:showCatName val="0"/>
          <c:showSerName val="0"/>
          <c:showPercent val="0"/>
          <c:showBubbleSize val="0"/>
        </c:dLbls>
        <c:gapWidth val="219"/>
        <c:overlap val="-27"/>
        <c:axId val="182769912"/>
        <c:axId val="182766384"/>
      </c:barChart>
      <c:catAx>
        <c:axId val="1827699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fr-FR"/>
          </a:p>
        </c:txPr>
        <c:crossAx val="182766384"/>
        <c:crosses val="autoZero"/>
        <c:auto val="1"/>
        <c:lblAlgn val="ctr"/>
        <c:lblOffset val="100"/>
        <c:noMultiLvlLbl val="0"/>
      </c:catAx>
      <c:valAx>
        <c:axId val="182766384"/>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1827699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fr-FR" sz="1200"/>
              <a:t>Abonnés par CSP</a:t>
            </a:r>
          </a:p>
        </c:rich>
      </c:tx>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pieChart>
        <c:varyColors val="1"/>
        <c:ser>
          <c:idx val="0"/>
          <c:order val="0"/>
          <c:dPt>
            <c:idx val="0"/>
            <c:bubble3D val="0"/>
            <c:spPr>
              <a:solidFill>
                <a:schemeClr val="accent1"/>
              </a:solidFill>
              <a:ln>
                <a:noFill/>
              </a:ln>
              <a:effectLst/>
            </c:spPr>
            <c:extLst>
              <c:ext xmlns:c16="http://schemas.microsoft.com/office/drawing/2014/chart" uri="{C3380CC4-5D6E-409C-BE32-E72D297353CC}">
                <c16:uniqueId val="{00000001-9E05-456B-A135-5CE8653D4F77}"/>
              </c:ext>
            </c:extLst>
          </c:dPt>
          <c:dPt>
            <c:idx val="1"/>
            <c:bubble3D val="0"/>
            <c:spPr>
              <a:solidFill>
                <a:schemeClr val="accent2"/>
              </a:solidFill>
              <a:ln>
                <a:noFill/>
              </a:ln>
              <a:effectLst/>
            </c:spPr>
            <c:extLst>
              <c:ext xmlns:c16="http://schemas.microsoft.com/office/drawing/2014/chart" uri="{C3380CC4-5D6E-409C-BE32-E72D297353CC}">
                <c16:uniqueId val="{00000003-9E05-456B-A135-5CE8653D4F77}"/>
              </c:ext>
            </c:extLst>
          </c:dPt>
          <c:dPt>
            <c:idx val="2"/>
            <c:bubble3D val="0"/>
            <c:spPr>
              <a:solidFill>
                <a:schemeClr val="accent3"/>
              </a:solidFill>
              <a:ln>
                <a:noFill/>
              </a:ln>
              <a:effectLst/>
            </c:spPr>
            <c:extLst>
              <c:ext xmlns:c16="http://schemas.microsoft.com/office/drawing/2014/chart" uri="{C3380CC4-5D6E-409C-BE32-E72D297353CC}">
                <c16:uniqueId val="{00000005-9E05-456B-A135-5CE8653D4F77}"/>
              </c:ext>
            </c:extLst>
          </c:dPt>
          <c:dPt>
            <c:idx val="3"/>
            <c:bubble3D val="0"/>
            <c:spPr>
              <a:solidFill>
                <a:schemeClr val="accent4"/>
              </a:solidFill>
              <a:ln>
                <a:noFill/>
              </a:ln>
              <a:effectLst/>
            </c:spPr>
            <c:extLst>
              <c:ext xmlns:c16="http://schemas.microsoft.com/office/drawing/2014/chart" uri="{C3380CC4-5D6E-409C-BE32-E72D297353CC}">
                <c16:uniqueId val="{00000007-9E05-456B-A135-5CE8653D4F77}"/>
              </c:ext>
            </c:extLst>
          </c:dPt>
          <c:dPt>
            <c:idx val="4"/>
            <c:bubble3D val="0"/>
            <c:spPr>
              <a:solidFill>
                <a:schemeClr val="accent5"/>
              </a:solidFill>
              <a:ln>
                <a:noFill/>
              </a:ln>
              <a:effectLst/>
            </c:spPr>
            <c:extLst>
              <c:ext xmlns:c16="http://schemas.microsoft.com/office/drawing/2014/chart" uri="{C3380CC4-5D6E-409C-BE32-E72D297353CC}">
                <c16:uniqueId val="{00000009-9E05-456B-A135-5CE8653D4F77}"/>
              </c:ext>
            </c:extLst>
          </c:dPt>
          <c:dPt>
            <c:idx val="5"/>
            <c:bubble3D val="0"/>
            <c:spPr>
              <a:solidFill>
                <a:schemeClr val="accent6"/>
              </a:solidFill>
              <a:ln>
                <a:noFill/>
              </a:ln>
              <a:effectLst/>
            </c:spPr>
            <c:extLst>
              <c:ext xmlns:c16="http://schemas.microsoft.com/office/drawing/2014/chart" uri="{C3380CC4-5D6E-409C-BE32-E72D297353CC}">
                <c16:uniqueId val="{0000000B-9E05-456B-A135-5CE8653D4F77}"/>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9E05-456B-A135-5CE8653D4F77}"/>
              </c:ext>
            </c:extLst>
          </c:dPt>
          <c:dPt>
            <c:idx val="7"/>
            <c:bubble3D val="0"/>
            <c:spPr>
              <a:solidFill>
                <a:schemeClr val="accent2">
                  <a:lumMod val="60000"/>
                </a:schemeClr>
              </a:solidFill>
              <a:ln>
                <a:noFill/>
              </a:ln>
              <a:effectLst/>
            </c:spPr>
            <c:extLst>
              <c:ext xmlns:c16="http://schemas.microsoft.com/office/drawing/2014/chart" uri="{C3380CC4-5D6E-409C-BE32-E72D297353CC}">
                <c16:uniqueId val="{0000000F-9E05-456B-A135-5CE8653D4F77}"/>
              </c:ext>
            </c:extLst>
          </c:dPt>
          <c:dPt>
            <c:idx val="8"/>
            <c:bubble3D val="0"/>
            <c:spPr>
              <a:solidFill>
                <a:schemeClr val="accent3">
                  <a:lumMod val="60000"/>
                </a:schemeClr>
              </a:solidFill>
              <a:ln>
                <a:noFill/>
              </a:ln>
              <a:effectLst/>
            </c:spPr>
            <c:extLst>
              <c:ext xmlns:c16="http://schemas.microsoft.com/office/drawing/2014/chart" uri="{C3380CC4-5D6E-409C-BE32-E72D297353CC}">
                <c16:uniqueId val="{00000011-9E05-456B-A135-5CE8653D4F77}"/>
              </c:ext>
            </c:extLst>
          </c:dPt>
          <c:dPt>
            <c:idx val="9"/>
            <c:bubble3D val="0"/>
            <c:spPr>
              <a:solidFill>
                <a:schemeClr val="accent4">
                  <a:lumMod val="60000"/>
                </a:schemeClr>
              </a:solidFill>
              <a:ln>
                <a:noFill/>
              </a:ln>
              <a:effectLst/>
            </c:spPr>
            <c:extLst>
              <c:ext xmlns:c16="http://schemas.microsoft.com/office/drawing/2014/chart" uri="{C3380CC4-5D6E-409C-BE32-E72D297353CC}">
                <c16:uniqueId val="{00000013-9E05-456B-A135-5CE8653D4F77}"/>
              </c:ext>
            </c:extLst>
          </c:dPt>
          <c:dPt>
            <c:idx val="10"/>
            <c:bubble3D val="0"/>
            <c:spPr>
              <a:solidFill>
                <a:schemeClr val="accent5">
                  <a:lumMod val="60000"/>
                </a:schemeClr>
              </a:solidFill>
              <a:ln>
                <a:noFill/>
              </a:ln>
              <a:effectLst/>
            </c:spPr>
            <c:extLst>
              <c:ext xmlns:c16="http://schemas.microsoft.com/office/drawing/2014/chart" uri="{C3380CC4-5D6E-409C-BE32-E72D297353CC}">
                <c16:uniqueId val="{00000015-9E05-456B-A135-5CE8653D4F77}"/>
              </c:ext>
            </c:extLst>
          </c:dPt>
          <c:dPt>
            <c:idx val="11"/>
            <c:bubble3D val="0"/>
            <c:spPr>
              <a:solidFill>
                <a:schemeClr val="accent6">
                  <a:lumMod val="60000"/>
                </a:schemeClr>
              </a:solidFill>
              <a:ln>
                <a:noFill/>
              </a:ln>
              <a:effectLst/>
            </c:spPr>
            <c:extLst>
              <c:ext xmlns:c16="http://schemas.microsoft.com/office/drawing/2014/chart" uri="{C3380CC4-5D6E-409C-BE32-E72D297353CC}">
                <c16:uniqueId val="{00000017-9E05-456B-A135-5CE8653D4F77}"/>
              </c:ext>
            </c:extLst>
          </c:dPt>
          <c:dPt>
            <c:idx val="12"/>
            <c:bubble3D val="0"/>
            <c:spPr>
              <a:solidFill>
                <a:schemeClr val="accent1">
                  <a:lumMod val="80000"/>
                  <a:lumOff val="20000"/>
                </a:schemeClr>
              </a:solidFill>
              <a:ln>
                <a:noFill/>
              </a:ln>
              <a:effectLst/>
            </c:spPr>
            <c:extLst>
              <c:ext xmlns:c16="http://schemas.microsoft.com/office/drawing/2014/chart" uri="{C3380CC4-5D6E-409C-BE32-E72D297353CC}">
                <c16:uniqueId val="{00000019-9E05-456B-A135-5CE8653D4F77}"/>
              </c:ext>
            </c:extLst>
          </c:dPt>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'[5]CSP 2019 regroupement'!$A$2:$A$14</c:f>
              <c:strCache>
                <c:ptCount val="13"/>
                <c:pt idx="0">
                  <c:v>Enfants de moins de 14 ans</c:v>
                </c:pt>
                <c:pt idx="1">
                  <c:v>Elèves, étudiants</c:v>
                </c:pt>
                <c:pt idx="2">
                  <c:v>Agriculteurs exploitants</c:v>
                </c:pt>
                <c:pt idx="3">
                  <c:v>Artisans, commerçants, chefs d'entreprises</c:v>
                </c:pt>
                <c:pt idx="4">
                  <c:v>Cadres et professions intellectuelles supérieures</c:v>
                </c:pt>
                <c:pt idx="5">
                  <c:v>Professions intermédiaires</c:v>
                </c:pt>
                <c:pt idx="6">
                  <c:v>Employés </c:v>
                </c:pt>
                <c:pt idx="7">
                  <c:v>Ouvriers</c:v>
                </c:pt>
                <c:pt idx="8">
                  <c:v>Retraités</c:v>
                </c:pt>
                <c:pt idx="9">
                  <c:v>Chômeurs nayant jamais travaillé</c:v>
                </c:pt>
                <c:pt idx="10">
                  <c:v>Personnes sans activité professionnelle, de - ou + de 60 ans (sauf retraités) </c:v>
                </c:pt>
                <c:pt idx="11">
                  <c:v>Collectivités</c:v>
                </c:pt>
                <c:pt idx="12">
                  <c:v>Autres</c:v>
                </c:pt>
              </c:strCache>
            </c:strRef>
          </c:cat>
          <c:val>
            <c:numRef>
              <c:f>'[5]CSP 2019 regroupement'!$S$2:$S$14</c:f>
              <c:numCache>
                <c:formatCode>General</c:formatCode>
                <c:ptCount val="13"/>
                <c:pt idx="0">
                  <c:v>0.17781777960918693</c:v>
                </c:pt>
                <c:pt idx="1">
                  <c:v>0.19237025309592487</c:v>
                </c:pt>
                <c:pt idx="2">
                  <c:v>9.9763603634865205E-4</c:v>
                </c:pt>
                <c:pt idx="3">
                  <c:v>1.0757119000628944E-2</c:v>
                </c:pt>
                <c:pt idx="4">
                  <c:v>0.10789650610509879</c:v>
                </c:pt>
                <c:pt idx="5">
                  <c:v>9.0416187729076752E-2</c:v>
                </c:pt>
                <c:pt idx="6">
                  <c:v>5.2440955128066104E-2</c:v>
                </c:pt>
                <c:pt idx="7">
                  <c:v>5.5303736797588324E-3</c:v>
                </c:pt>
                <c:pt idx="8">
                  <c:v>8.1329024702335773E-2</c:v>
                </c:pt>
                <c:pt idx="9">
                  <c:v>1.4791038625864799E-2</c:v>
                </c:pt>
                <c:pt idx="10">
                  <c:v>5.5455550977032683E-2</c:v>
                </c:pt>
                <c:pt idx="11">
                  <c:v>2.2403435338003427E-2</c:v>
                </c:pt>
                <c:pt idx="12">
                  <c:v>0.18779413997267344</c:v>
                </c:pt>
              </c:numCache>
            </c:numRef>
          </c:val>
          <c:extLst>
            <c:ext xmlns:c16="http://schemas.microsoft.com/office/drawing/2014/chart" uri="{C3380CC4-5D6E-409C-BE32-E72D297353CC}">
              <c16:uniqueId val="{0000001A-9E05-456B-A135-5CE8653D4F77}"/>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aseline="0"/>
            </a:pPr>
            <a:r>
              <a:rPr lang="fr-FR" sz="1200" baseline="0"/>
              <a:t>% par médiathèque</a:t>
            </a:r>
          </a:p>
        </c:rich>
      </c:tx>
      <c:layout>
        <c:manualLayout>
          <c:xMode val="edge"/>
          <c:yMode val="edge"/>
          <c:x val="0.72839532095521931"/>
          <c:y val="3.3452807646356032E-2"/>
        </c:manualLayout>
      </c:layout>
      <c:overlay val="0"/>
    </c:title>
    <c:autoTitleDeleted val="0"/>
    <c:plotArea>
      <c:layout/>
      <c:pieChart>
        <c:varyColors val="1"/>
        <c:ser>
          <c:idx val="0"/>
          <c:order val="0"/>
          <c:dLbls>
            <c:dLbl>
              <c:idx val="0"/>
              <c:layout>
                <c:manualLayout>
                  <c:x val="1.1833728641429696E-2"/>
                  <c:y val="-8.0474886875699682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0-DA74-4DAF-9024-70866B9C2418}"/>
                </c:ext>
              </c:extLst>
            </c:dLbl>
            <c:dLbl>
              <c:idx val="1"/>
              <c:layout>
                <c:manualLayout>
                  <c:x val="1.361111146835813E-2"/>
                  <c:y val="-2.0873268525395429E-3"/>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DA74-4DAF-9024-70866B9C2418}"/>
                </c:ext>
              </c:extLst>
            </c:dLbl>
            <c:dLbl>
              <c:idx val="2"/>
              <c:layout>
                <c:manualLayout>
                  <c:x val="2.7169921972963831E-2"/>
                  <c:y val="-8.1431551210920758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2-DA74-4DAF-9024-70866B9C2418}"/>
                </c:ext>
              </c:extLst>
            </c:dLbl>
            <c:dLbl>
              <c:idx val="3"/>
              <c:layout>
                <c:manualLayout>
                  <c:x val="8.4567871860924015E-2"/>
                  <c:y val="-8.0130505591652801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DA74-4DAF-9024-70866B9C2418}"/>
                </c:ext>
              </c:extLst>
            </c:dLbl>
            <c:dLbl>
              <c:idx val="4"/>
              <c:layout>
                <c:manualLayout>
                  <c:x val="1.6158961491486303E-2"/>
                  <c:y val="9.8378837332646109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4-DA74-4DAF-9024-70866B9C2418}"/>
                </c:ext>
              </c:extLst>
            </c:dLbl>
            <c:dLbl>
              <c:idx val="5"/>
              <c:layout>
                <c:manualLayout>
                  <c:x val="-3.3054959310278895E-2"/>
                  <c:y val="-2.326514787067185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DA74-4DAF-9024-70866B9C2418}"/>
                </c:ext>
              </c:extLst>
            </c:dLbl>
            <c:dLbl>
              <c:idx val="6"/>
              <c:layout>
                <c:manualLayout>
                  <c:x val="-1.5958277977907557E-2"/>
                  <c:y val="-2.6577094595516323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6-DA74-4DAF-9024-70866B9C2418}"/>
                </c:ext>
              </c:extLst>
            </c:dLbl>
            <c:dLbl>
              <c:idx val="7"/>
              <c:layout>
                <c:manualLayout>
                  <c:x val="-3.5814437427279869E-2"/>
                  <c:y val="3.8850412515639844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DA74-4DAF-9024-70866B9C2418}"/>
                </c:ext>
              </c:extLst>
            </c:dLbl>
            <c:dLbl>
              <c:idx val="8"/>
              <c:layout>
                <c:manualLayout>
                  <c:x val="-6.9830059228461361E-2"/>
                  <c:y val="4.505667974298911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8-DA74-4DAF-9024-70866B9C2418}"/>
                </c:ext>
              </c:extLst>
            </c:dLbl>
            <c:dLbl>
              <c:idx val="9"/>
              <c:layout>
                <c:manualLayout>
                  <c:x val="-8.6966234881739019E-2"/>
                  <c:y val="2.5881711022681303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DA74-4DAF-9024-70866B9C2418}"/>
                </c:ext>
              </c:extLst>
            </c:dLbl>
            <c:dLbl>
              <c:idx val="10"/>
              <c:layout>
                <c:manualLayout>
                  <c:x val="-7.8906906072525665E-2"/>
                  <c:y val="2.260040075635706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A-DA74-4DAF-9024-70866B9C2418}"/>
                </c:ext>
              </c:extLst>
            </c:dLbl>
            <c:dLbl>
              <c:idx val="11"/>
              <c:layout>
                <c:manualLayout>
                  <c:x val="-8.208849635738312E-2"/>
                  <c:y val="2.9757570626252363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B-DA74-4DAF-9024-70866B9C2418}"/>
                </c:ext>
              </c:extLst>
            </c:dLbl>
            <c:dLbl>
              <c:idx val="12"/>
              <c:layout>
                <c:manualLayout>
                  <c:x val="-8.1057549770182591E-2"/>
                  <c:y val="-3.369250886649925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C-DA74-4DAF-9024-70866B9C2418}"/>
                </c:ext>
              </c:extLst>
            </c:dLbl>
            <c:dLbl>
              <c:idx val="13"/>
              <c:layout>
                <c:manualLayout>
                  <c:x val="-6.2398820435961615E-2"/>
                  <c:y val="-0.1217986998936960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D-DA74-4DAF-9024-70866B9C2418}"/>
                </c:ext>
              </c:extLst>
            </c:dLbl>
            <c:dLbl>
              <c:idx val="14"/>
              <c:layout>
                <c:manualLayout>
                  <c:x val="-1.9087588465166519E-2"/>
                  <c:y val="-9.6619159164244281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E-DA74-4DAF-9024-70866B9C2418}"/>
                </c:ext>
              </c:extLst>
            </c:dLbl>
            <c:dLbl>
              <c:idx val="15"/>
              <c:layout>
                <c:manualLayout>
                  <c:x val="1.7313554622040577E-2"/>
                  <c:y val="-3.697871099445902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DA74-4DAF-9024-70866B9C2418}"/>
                </c:ext>
              </c:extLst>
            </c:dLbl>
            <c:spPr>
              <a:noFill/>
              <a:ln>
                <a:noFill/>
              </a:ln>
              <a:effectLst/>
            </c:spPr>
            <c:txPr>
              <a:bodyPr/>
              <a:lstStyle/>
              <a:p>
                <a:pPr>
                  <a:defRPr sz="800" baseline="0">
                    <a:latin typeface="Calibri" panose="020F0502020204030204" pitchFamily="34" charset="0"/>
                  </a:defRPr>
                </a:pPr>
                <a:endParaRPr lang="fr-FR"/>
              </a:p>
            </c:txPr>
            <c:showLegendKey val="0"/>
            <c:showVal val="0"/>
            <c:showCatName val="1"/>
            <c:showSerName val="0"/>
            <c:showPercent val="1"/>
            <c:showBubbleSize val="0"/>
            <c:showLeaderLines val="1"/>
            <c:extLst>
              <c:ext xmlns:c15="http://schemas.microsoft.com/office/drawing/2012/chart" uri="{CE6537A1-D6FC-4f65-9D91-7224C49458BB}"/>
            </c:extLst>
          </c:dLbls>
          <c:cat>
            <c:strRef>
              <c:f>[6]Prêts!$B$1:$Q$1</c:f>
              <c:strCache>
                <c:ptCount val="16"/>
                <c:pt idx="0">
                  <c:v>AC</c:v>
                </c:pt>
                <c:pt idx="1">
                  <c:v>CZ</c:v>
                </c:pt>
                <c:pt idx="2">
                  <c:v>EZ</c:v>
                </c:pt>
                <c:pt idx="3">
                  <c:v>CR</c:v>
                </c:pt>
                <c:pt idx="4">
                  <c:v>FE</c:v>
                </c:pt>
                <c:pt idx="5">
                  <c:v>FG</c:v>
                </c:pt>
                <c:pt idx="6">
                  <c:v>GA</c:v>
                </c:pt>
                <c:pt idx="7">
                  <c:v>GL</c:v>
                </c:pt>
                <c:pt idx="8">
                  <c:v>GS</c:v>
                </c:pt>
                <c:pt idx="9">
                  <c:v>JG</c:v>
                </c:pt>
                <c:pt idx="10">
                  <c:v>JR</c:v>
                </c:pt>
                <c:pt idx="11">
                  <c:v>JV</c:v>
                </c:pt>
                <c:pt idx="12">
                  <c:v>LF</c:v>
                </c:pt>
                <c:pt idx="13">
                  <c:v>PL</c:v>
                </c:pt>
                <c:pt idx="14">
                  <c:v>SH</c:v>
                </c:pt>
                <c:pt idx="15">
                  <c:v>VH</c:v>
                </c:pt>
              </c:strCache>
            </c:strRef>
          </c:cat>
          <c:val>
            <c:numRef>
              <c:f>[6]Prêts!$B$14:$Q$14</c:f>
              <c:numCache>
                <c:formatCode>General</c:formatCode>
                <c:ptCount val="16"/>
                <c:pt idx="0">
                  <c:v>166107</c:v>
                </c:pt>
                <c:pt idx="1">
                  <c:v>79312</c:v>
                </c:pt>
                <c:pt idx="2">
                  <c:v>306171</c:v>
                </c:pt>
                <c:pt idx="3">
                  <c:v>25356</c:v>
                </c:pt>
                <c:pt idx="4">
                  <c:v>68297</c:v>
                </c:pt>
                <c:pt idx="5">
                  <c:v>93156</c:v>
                </c:pt>
                <c:pt idx="6">
                  <c:v>48086</c:v>
                </c:pt>
                <c:pt idx="7">
                  <c:v>73215</c:v>
                </c:pt>
                <c:pt idx="8">
                  <c:v>28440</c:v>
                </c:pt>
                <c:pt idx="9">
                  <c:v>51313</c:v>
                </c:pt>
                <c:pt idx="10">
                  <c:v>95785</c:v>
                </c:pt>
                <c:pt idx="11">
                  <c:v>67705</c:v>
                </c:pt>
                <c:pt idx="12">
                  <c:v>21776</c:v>
                </c:pt>
                <c:pt idx="13">
                  <c:v>18899</c:v>
                </c:pt>
                <c:pt idx="14">
                  <c:v>70058</c:v>
                </c:pt>
                <c:pt idx="15">
                  <c:v>150196</c:v>
                </c:pt>
              </c:numCache>
            </c:numRef>
          </c:val>
          <c:extLst>
            <c:ext xmlns:c16="http://schemas.microsoft.com/office/drawing/2014/chart" uri="{C3380CC4-5D6E-409C-BE32-E72D297353CC}">
              <c16:uniqueId val="{00000010-DA74-4DAF-9024-70866B9C2418}"/>
            </c:ext>
          </c:extLst>
        </c:ser>
        <c:dLbls>
          <c:showLegendKey val="0"/>
          <c:showVal val="0"/>
          <c:showCatName val="0"/>
          <c:showSerName val="0"/>
          <c:showPercent val="0"/>
          <c:showBubbleSize val="0"/>
          <c:showLeaderLines val="1"/>
        </c:dLbls>
        <c:firstSliceAng val="0"/>
      </c:pieChart>
    </c:plotArea>
    <c:legend>
      <c:legendPos val="r"/>
      <c:overlay val="0"/>
    </c:legend>
    <c:plotVisOnly val="1"/>
    <c:dispBlanksAs val="gap"/>
    <c:showDLblsOverMax val="0"/>
  </c:chart>
  <c:printSettings>
    <c:headerFooter/>
    <c:pageMargins b="0.75" l="0.7" r="0.7" t="0.75" header="0.3" footer="0.3"/>
    <c:pageSetup orientation="portrait"/>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r>
              <a:rPr lang="en-US" sz="1200" b="1">
                <a:solidFill>
                  <a:sysClr val="windowText" lastClr="000000"/>
                </a:solidFill>
              </a:rPr>
              <a:t>Achats par loc 2020 : nbre de docs et %</a:t>
            </a:r>
          </a:p>
        </c:rich>
      </c:tx>
      <c:layout>
        <c:manualLayout>
          <c:xMode val="edge"/>
          <c:yMode val="edge"/>
          <c:x val="0.57385247207298795"/>
          <c:y val="1.8691588785046728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ysClr val="windowText" lastClr="000000"/>
              </a:solidFill>
              <a:latin typeface="+mn-lt"/>
              <a:ea typeface="+mn-ea"/>
              <a:cs typeface="+mn-cs"/>
            </a:defRPr>
          </a:pPr>
          <a:endParaRPr lang="fr-FR"/>
        </a:p>
      </c:txPr>
    </c:title>
    <c:autoTitleDeleted val="0"/>
    <c:plotArea>
      <c:layout/>
      <c:pieChart>
        <c:varyColors val="1"/>
        <c:ser>
          <c:idx val="0"/>
          <c:order val="0"/>
          <c:dPt>
            <c:idx val="0"/>
            <c:bubble3D val="0"/>
            <c:spPr>
              <a:solidFill>
                <a:schemeClr val="accent1"/>
              </a:solidFill>
              <a:ln>
                <a:noFill/>
              </a:ln>
              <a:effectLst/>
            </c:spPr>
            <c:extLst>
              <c:ext xmlns:c16="http://schemas.microsoft.com/office/drawing/2014/chart" uri="{C3380CC4-5D6E-409C-BE32-E72D297353CC}">
                <c16:uniqueId val="{00000001-D453-44F2-8C6D-C86F61B6FBB8}"/>
              </c:ext>
            </c:extLst>
          </c:dPt>
          <c:dPt>
            <c:idx val="1"/>
            <c:bubble3D val="0"/>
            <c:spPr>
              <a:solidFill>
                <a:schemeClr val="accent2"/>
              </a:solidFill>
              <a:ln>
                <a:noFill/>
              </a:ln>
              <a:effectLst/>
            </c:spPr>
            <c:extLst>
              <c:ext xmlns:c16="http://schemas.microsoft.com/office/drawing/2014/chart" uri="{C3380CC4-5D6E-409C-BE32-E72D297353CC}">
                <c16:uniqueId val="{00000003-D453-44F2-8C6D-C86F61B6FBB8}"/>
              </c:ext>
            </c:extLst>
          </c:dPt>
          <c:dPt>
            <c:idx val="2"/>
            <c:bubble3D val="0"/>
            <c:spPr>
              <a:solidFill>
                <a:schemeClr val="accent3"/>
              </a:solidFill>
              <a:ln>
                <a:noFill/>
              </a:ln>
              <a:effectLst/>
            </c:spPr>
            <c:extLst>
              <c:ext xmlns:c16="http://schemas.microsoft.com/office/drawing/2014/chart" uri="{C3380CC4-5D6E-409C-BE32-E72D297353CC}">
                <c16:uniqueId val="{00000005-D453-44F2-8C6D-C86F61B6FBB8}"/>
              </c:ext>
            </c:extLst>
          </c:dPt>
          <c:dPt>
            <c:idx val="3"/>
            <c:bubble3D val="0"/>
            <c:spPr>
              <a:solidFill>
                <a:schemeClr val="accent4"/>
              </a:solidFill>
              <a:ln>
                <a:noFill/>
              </a:ln>
              <a:effectLst/>
            </c:spPr>
            <c:extLst>
              <c:ext xmlns:c16="http://schemas.microsoft.com/office/drawing/2014/chart" uri="{C3380CC4-5D6E-409C-BE32-E72D297353CC}">
                <c16:uniqueId val="{00000007-D453-44F2-8C6D-C86F61B6FBB8}"/>
              </c:ext>
            </c:extLst>
          </c:dPt>
          <c:dPt>
            <c:idx val="4"/>
            <c:bubble3D val="0"/>
            <c:spPr>
              <a:solidFill>
                <a:schemeClr val="accent5"/>
              </a:solidFill>
              <a:ln>
                <a:noFill/>
              </a:ln>
              <a:effectLst/>
            </c:spPr>
            <c:extLst>
              <c:ext xmlns:c16="http://schemas.microsoft.com/office/drawing/2014/chart" uri="{C3380CC4-5D6E-409C-BE32-E72D297353CC}">
                <c16:uniqueId val="{00000009-D453-44F2-8C6D-C86F61B6FBB8}"/>
              </c:ext>
            </c:extLst>
          </c:dPt>
          <c:dPt>
            <c:idx val="5"/>
            <c:bubble3D val="0"/>
            <c:spPr>
              <a:solidFill>
                <a:schemeClr val="accent6"/>
              </a:solidFill>
              <a:ln>
                <a:noFill/>
              </a:ln>
              <a:effectLst/>
            </c:spPr>
            <c:extLst>
              <c:ext xmlns:c16="http://schemas.microsoft.com/office/drawing/2014/chart" uri="{C3380CC4-5D6E-409C-BE32-E72D297353CC}">
                <c16:uniqueId val="{0000000B-D453-44F2-8C6D-C86F61B6FBB8}"/>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0D-D453-44F2-8C6D-C86F61B6FBB8}"/>
              </c:ext>
            </c:extLst>
          </c:dPt>
          <c:dPt>
            <c:idx val="7"/>
            <c:bubble3D val="0"/>
            <c:spPr>
              <a:solidFill>
                <a:schemeClr val="accent2">
                  <a:lumMod val="60000"/>
                </a:schemeClr>
              </a:solidFill>
              <a:ln>
                <a:noFill/>
              </a:ln>
              <a:effectLst/>
            </c:spPr>
            <c:extLst>
              <c:ext xmlns:c16="http://schemas.microsoft.com/office/drawing/2014/chart" uri="{C3380CC4-5D6E-409C-BE32-E72D297353CC}">
                <c16:uniqueId val="{0000000F-D453-44F2-8C6D-C86F61B6FBB8}"/>
              </c:ext>
            </c:extLst>
          </c:dPt>
          <c:dPt>
            <c:idx val="8"/>
            <c:bubble3D val="0"/>
            <c:spPr>
              <a:solidFill>
                <a:schemeClr val="accent3">
                  <a:lumMod val="60000"/>
                </a:schemeClr>
              </a:solidFill>
              <a:ln>
                <a:noFill/>
              </a:ln>
              <a:effectLst/>
            </c:spPr>
            <c:extLst>
              <c:ext xmlns:c16="http://schemas.microsoft.com/office/drawing/2014/chart" uri="{C3380CC4-5D6E-409C-BE32-E72D297353CC}">
                <c16:uniqueId val="{00000011-D453-44F2-8C6D-C86F61B6FBB8}"/>
              </c:ext>
            </c:extLst>
          </c:dPt>
          <c:dPt>
            <c:idx val="9"/>
            <c:bubble3D val="0"/>
            <c:spPr>
              <a:solidFill>
                <a:schemeClr val="accent4">
                  <a:lumMod val="60000"/>
                </a:schemeClr>
              </a:solidFill>
              <a:ln>
                <a:noFill/>
              </a:ln>
              <a:effectLst/>
            </c:spPr>
            <c:extLst>
              <c:ext xmlns:c16="http://schemas.microsoft.com/office/drawing/2014/chart" uri="{C3380CC4-5D6E-409C-BE32-E72D297353CC}">
                <c16:uniqueId val="{00000013-D453-44F2-8C6D-C86F61B6FBB8}"/>
              </c:ext>
            </c:extLst>
          </c:dPt>
          <c:dPt>
            <c:idx val="10"/>
            <c:bubble3D val="0"/>
            <c:spPr>
              <a:solidFill>
                <a:schemeClr val="accent5">
                  <a:lumMod val="60000"/>
                </a:schemeClr>
              </a:solidFill>
              <a:ln>
                <a:noFill/>
              </a:ln>
              <a:effectLst/>
            </c:spPr>
            <c:extLst>
              <c:ext xmlns:c16="http://schemas.microsoft.com/office/drawing/2014/chart" uri="{C3380CC4-5D6E-409C-BE32-E72D297353CC}">
                <c16:uniqueId val="{00000015-D453-44F2-8C6D-C86F61B6FBB8}"/>
              </c:ext>
            </c:extLst>
          </c:dPt>
          <c:dPt>
            <c:idx val="11"/>
            <c:bubble3D val="0"/>
            <c:spPr>
              <a:solidFill>
                <a:schemeClr val="accent6">
                  <a:lumMod val="60000"/>
                </a:schemeClr>
              </a:solidFill>
              <a:ln>
                <a:noFill/>
              </a:ln>
              <a:effectLst/>
            </c:spPr>
            <c:extLst>
              <c:ext xmlns:c16="http://schemas.microsoft.com/office/drawing/2014/chart" uri="{C3380CC4-5D6E-409C-BE32-E72D297353CC}">
                <c16:uniqueId val="{00000017-D453-44F2-8C6D-C86F61B6FBB8}"/>
              </c:ext>
            </c:extLst>
          </c:dPt>
          <c:dPt>
            <c:idx val="12"/>
            <c:bubble3D val="0"/>
            <c:spPr>
              <a:solidFill>
                <a:schemeClr val="accent1">
                  <a:lumMod val="80000"/>
                  <a:lumOff val="20000"/>
                </a:schemeClr>
              </a:solidFill>
              <a:ln>
                <a:noFill/>
              </a:ln>
              <a:effectLst/>
            </c:spPr>
            <c:extLst>
              <c:ext xmlns:c16="http://schemas.microsoft.com/office/drawing/2014/chart" uri="{C3380CC4-5D6E-409C-BE32-E72D297353CC}">
                <c16:uniqueId val="{00000019-D453-44F2-8C6D-C86F61B6FBB8}"/>
              </c:ext>
            </c:extLst>
          </c:dPt>
          <c:dPt>
            <c:idx val="13"/>
            <c:bubble3D val="0"/>
            <c:spPr>
              <a:solidFill>
                <a:schemeClr val="accent2">
                  <a:lumMod val="80000"/>
                  <a:lumOff val="20000"/>
                </a:schemeClr>
              </a:solidFill>
              <a:ln>
                <a:noFill/>
              </a:ln>
              <a:effectLst/>
            </c:spPr>
            <c:extLst>
              <c:ext xmlns:c16="http://schemas.microsoft.com/office/drawing/2014/chart" uri="{C3380CC4-5D6E-409C-BE32-E72D297353CC}">
                <c16:uniqueId val="{0000001B-D453-44F2-8C6D-C86F61B6FBB8}"/>
              </c:ext>
            </c:extLst>
          </c:dPt>
          <c:dPt>
            <c:idx val="14"/>
            <c:bubble3D val="0"/>
            <c:spPr>
              <a:solidFill>
                <a:schemeClr val="accent3">
                  <a:lumMod val="80000"/>
                  <a:lumOff val="20000"/>
                </a:schemeClr>
              </a:solidFill>
              <a:ln>
                <a:noFill/>
              </a:ln>
              <a:effectLst/>
            </c:spPr>
            <c:extLst>
              <c:ext xmlns:c16="http://schemas.microsoft.com/office/drawing/2014/chart" uri="{C3380CC4-5D6E-409C-BE32-E72D297353CC}">
                <c16:uniqueId val="{0000001D-D453-44F2-8C6D-C86F61B6FBB8}"/>
              </c:ext>
            </c:extLst>
          </c:dPt>
          <c:dPt>
            <c:idx val="15"/>
            <c:bubble3D val="0"/>
            <c:spPr>
              <a:solidFill>
                <a:schemeClr val="accent4">
                  <a:lumMod val="80000"/>
                  <a:lumOff val="20000"/>
                </a:schemeClr>
              </a:solidFill>
              <a:ln>
                <a:noFill/>
              </a:ln>
              <a:effectLst/>
            </c:spPr>
            <c:extLst>
              <c:ext xmlns:c16="http://schemas.microsoft.com/office/drawing/2014/chart" uri="{C3380CC4-5D6E-409C-BE32-E72D297353CC}">
                <c16:uniqueId val="{0000001F-D453-44F2-8C6D-C86F61B6FBB8}"/>
              </c:ext>
            </c:extLst>
          </c:dPt>
          <c:dPt>
            <c:idx val="16"/>
            <c:bubble3D val="0"/>
            <c:spPr>
              <a:solidFill>
                <a:schemeClr val="accent5">
                  <a:lumMod val="80000"/>
                  <a:lumOff val="20000"/>
                </a:schemeClr>
              </a:solidFill>
              <a:ln>
                <a:noFill/>
              </a:ln>
              <a:effectLst/>
            </c:spPr>
            <c:extLst>
              <c:ext xmlns:c16="http://schemas.microsoft.com/office/drawing/2014/chart" uri="{C3380CC4-5D6E-409C-BE32-E72D297353CC}">
                <c16:uniqueId val="{00000021-D453-44F2-8C6D-C86F61B6FBB8}"/>
              </c:ext>
            </c:extLst>
          </c:dPt>
          <c:dPt>
            <c:idx val="17"/>
            <c:bubble3D val="0"/>
            <c:spPr>
              <a:solidFill>
                <a:schemeClr val="accent6">
                  <a:lumMod val="80000"/>
                  <a:lumOff val="20000"/>
                </a:schemeClr>
              </a:solidFill>
              <a:ln>
                <a:noFill/>
              </a:ln>
              <a:effectLst/>
            </c:spPr>
            <c:extLst>
              <c:ext xmlns:c16="http://schemas.microsoft.com/office/drawing/2014/chart" uri="{C3380CC4-5D6E-409C-BE32-E72D297353CC}">
                <c16:uniqueId val="{00000023-D453-44F2-8C6D-C86F61B6FBB8}"/>
              </c:ext>
            </c:extLst>
          </c:dPt>
          <c:dPt>
            <c:idx val="18"/>
            <c:bubble3D val="0"/>
            <c:spPr>
              <a:solidFill>
                <a:schemeClr val="accent1">
                  <a:lumMod val="80000"/>
                </a:schemeClr>
              </a:solidFill>
              <a:ln>
                <a:noFill/>
              </a:ln>
              <a:effectLst/>
            </c:spPr>
            <c:extLst>
              <c:ext xmlns:c16="http://schemas.microsoft.com/office/drawing/2014/chart" uri="{C3380CC4-5D6E-409C-BE32-E72D297353CC}">
                <c16:uniqueId val="{00000025-D453-44F2-8C6D-C86F61B6FBB8}"/>
              </c:ext>
            </c:extLst>
          </c:dPt>
          <c:dLbls>
            <c:dLbl>
              <c:idx val="0"/>
              <c:tx>
                <c:rich>
                  <a:bodyPr/>
                  <a:lstStyle/>
                  <a:p>
                    <a:r>
                      <a:rPr lang="en-US"/>
                      <a:t>PNB</a:t>
                    </a:r>
                    <a:r>
                      <a:rPr lang="en-US" baseline="0"/>
                      <a:t> </a:t>
                    </a:r>
                    <a:fld id="{C9E2CD1C-59FF-4971-9D6F-D9DCC3EFC0DF}" type="PERCENTAGE">
                      <a:rPr lang="en-US" baseline="0"/>
                      <a:pPr/>
                      <a:t>[POURCENTAGE]</a:t>
                    </a:fld>
                    <a:endParaRPr lang="en-US" baseline="0"/>
                  </a:p>
                </c:rich>
              </c:tx>
              <c:dLblPos val="outEnd"/>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1-D453-44F2-8C6D-C86F61B6FBB8}"/>
                </c:ext>
              </c:extLst>
            </c:dLbl>
            <c:dLbl>
              <c:idx val="2"/>
              <c:layout>
                <c:manualLayout>
                  <c:x val="1.5854143873734104E-2"/>
                  <c:y val="-5.2959501557632398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D453-44F2-8C6D-C86F61B6FBB8}"/>
                </c:ext>
              </c:extLst>
            </c:dLbl>
            <c:dLbl>
              <c:idx val="3"/>
              <c:layout>
                <c:manualLayout>
                  <c:x val="2.6952044585347858E-2"/>
                  <c:y val="9.3457943925233638E-3"/>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D453-44F2-8C6D-C86F61B6FBB8}"/>
                </c:ext>
              </c:extLst>
            </c:dLbl>
            <c:dLbl>
              <c:idx val="13"/>
              <c:layout>
                <c:manualLayout>
                  <c:x val="-4.7562431621202307E-3"/>
                  <c:y val="2.8037383177570093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B-D453-44F2-8C6D-C86F61B6FBB8}"/>
                </c:ext>
              </c:extLst>
            </c:dLbl>
            <c:dLbl>
              <c:idx val="14"/>
              <c:layout>
                <c:manualLayout>
                  <c:x val="-2.6952044585348004E-2"/>
                  <c:y val="3.1152647975077882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D-D453-44F2-8C6D-C86F61B6FBB8}"/>
                </c:ext>
              </c:extLst>
            </c:dLbl>
            <c:dLbl>
              <c:idx val="15"/>
              <c:layout>
                <c:manualLayout>
                  <c:x val="-4.7562431621202307E-2"/>
                  <c:y val="0"/>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F-D453-44F2-8C6D-C86F61B6FBB8}"/>
                </c:ext>
              </c:extLst>
            </c:dLbl>
            <c:dLbl>
              <c:idx val="16"/>
              <c:layout>
                <c:manualLayout>
                  <c:x val="-1.4268729486360692E-2"/>
                  <c:y val="-2.8037383177570093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21-D453-44F2-8C6D-C86F61B6FBB8}"/>
                </c:ext>
              </c:extLst>
            </c:dLbl>
            <c:numFmt formatCode="0.00%" sourceLinked="0"/>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lumMod val="75000"/>
                        <a:lumOff val="25000"/>
                      </a:schemeClr>
                    </a:solidFill>
                    <a:latin typeface="+mn-lt"/>
                    <a:ea typeface="+mn-ea"/>
                    <a:cs typeface="+mn-cs"/>
                  </a:defRPr>
                </a:pPr>
                <a:endParaRPr lang="fr-FR"/>
              </a:p>
            </c:tx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'[7]Pour rapport'!$B$2:$T$2</c:f>
              <c:strCache>
                <c:ptCount val="19"/>
                <c:pt idx="0">
                  <c:v>Réseau</c:v>
                </c:pt>
                <c:pt idx="1">
                  <c:v>Zola services</c:v>
                </c:pt>
                <c:pt idx="2">
                  <c:v>Zola Forum</c:v>
                </c:pt>
                <c:pt idx="3">
                  <c:v>Zola Recherche</c:v>
                </c:pt>
                <c:pt idx="4">
                  <c:v>Zola
Centre de Ressources</c:v>
                </c:pt>
                <c:pt idx="5">
                  <c:v>Fellini</c:v>
                </c:pt>
                <c:pt idx="6">
                  <c:v>Hugo</c:v>
                </c:pt>
                <c:pt idx="7">
                  <c:v>Rousseau</c:v>
                </c:pt>
                <c:pt idx="8">
                  <c:v>Garcia Lorca</c:v>
                </c:pt>
                <c:pt idx="9">
                  <c:v>La Gare</c:v>
                </c:pt>
                <c:pt idx="10">
                  <c:v>Shakespeare</c:v>
                </c:pt>
                <c:pt idx="11">
                  <c:v>Giroud</c:v>
                </c:pt>
                <c:pt idx="12">
                  <c:v>Césaire</c:v>
                </c:pt>
                <c:pt idx="13">
                  <c:v>Camus</c:v>
                </c:pt>
                <c:pt idx="14">
                  <c:v>La Fontaine</c:v>
                </c:pt>
                <c:pt idx="15">
                  <c:v>Sand</c:v>
                </c:pt>
                <c:pt idx="16">
                  <c:v>Langevin</c:v>
                </c:pt>
                <c:pt idx="17">
                  <c:v>Giono</c:v>
                </c:pt>
                <c:pt idx="18">
                  <c:v>Verne</c:v>
                </c:pt>
              </c:strCache>
            </c:strRef>
          </c:cat>
          <c:val>
            <c:numRef>
              <c:f>'[7]Pour rapport'!$B$6:$T$6</c:f>
              <c:numCache>
                <c:formatCode>General</c:formatCode>
                <c:ptCount val="19"/>
                <c:pt idx="0">
                  <c:v>2436</c:v>
                </c:pt>
                <c:pt idx="1">
                  <c:v>11167</c:v>
                </c:pt>
                <c:pt idx="2">
                  <c:v>220</c:v>
                </c:pt>
                <c:pt idx="3">
                  <c:v>690</c:v>
                </c:pt>
                <c:pt idx="4">
                  <c:v>2280</c:v>
                </c:pt>
                <c:pt idx="5">
                  <c:v>1557</c:v>
                </c:pt>
                <c:pt idx="6">
                  <c:v>3446</c:v>
                </c:pt>
                <c:pt idx="7">
                  <c:v>3128</c:v>
                </c:pt>
                <c:pt idx="8">
                  <c:v>2448</c:v>
                </c:pt>
                <c:pt idx="9">
                  <c:v>2337</c:v>
                </c:pt>
                <c:pt idx="10">
                  <c:v>2945</c:v>
                </c:pt>
                <c:pt idx="11">
                  <c:v>2792</c:v>
                </c:pt>
                <c:pt idx="12">
                  <c:v>2636</c:v>
                </c:pt>
                <c:pt idx="13">
                  <c:v>3435</c:v>
                </c:pt>
                <c:pt idx="14">
                  <c:v>777</c:v>
                </c:pt>
                <c:pt idx="15">
                  <c:v>1131</c:v>
                </c:pt>
                <c:pt idx="16">
                  <c:v>672</c:v>
                </c:pt>
                <c:pt idx="17">
                  <c:v>2292</c:v>
                </c:pt>
                <c:pt idx="18">
                  <c:v>2375</c:v>
                </c:pt>
              </c:numCache>
            </c:numRef>
          </c:val>
          <c:extLst>
            <c:ext xmlns:c16="http://schemas.microsoft.com/office/drawing/2014/chart" uri="{C3380CC4-5D6E-409C-BE32-E72D297353CC}">
              <c16:uniqueId val="{00000026-D453-44F2-8C6D-C86F61B6FBB8}"/>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9.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absoluteAnchor>
    <xdr:pos x="123826" y="3724275"/>
    <xdr:ext cx="8286750" cy="265747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xdr:wsDr xmlns:xdr="http://schemas.openxmlformats.org/drawingml/2006/spreadsheetDrawing" xmlns:a="http://schemas.openxmlformats.org/drawingml/2006/main">
  <xdr:twoCellAnchor editAs="oneCell">
    <xdr:from>
      <xdr:col>6</xdr:col>
      <xdr:colOff>147357</xdr:colOff>
      <xdr:row>9</xdr:row>
      <xdr:rowOff>62193</xdr:rowOff>
    </xdr:from>
    <xdr:to>
      <xdr:col>12</xdr:col>
      <xdr:colOff>427505</xdr:colOff>
      <xdr:row>17</xdr:row>
      <xdr:rowOff>163046</xdr:rowOff>
    </xdr:to>
    <xdr:pic>
      <xdr:nvPicPr>
        <xdr:cNvPr id="4" name="Image 3"/>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090707" y="1662393"/>
          <a:ext cx="4852148" cy="152960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absoluteAnchor>
    <xdr:pos x="47625" y="3276600"/>
    <xdr:ext cx="8020050" cy="27813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1524001" y="4619625"/>
    <xdr:ext cx="6334124" cy="221932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99392" y="3288197"/>
    <xdr:ext cx="4779066" cy="2501347"/>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absoluteAnchor>
    <xdr:pos x="4969565" y="3296479"/>
    <xdr:ext cx="4166151" cy="2501348"/>
    <xdr:graphicFrame macro="">
      <xdr:nvGraphicFramePr>
        <xdr:cNvPr id="3" name="Graphique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440753" y="3648017"/>
    <xdr:ext cx="7538357" cy="2933699"/>
    <xdr:graphicFrame macro="">
      <xdr:nvGraphicFramePr>
        <xdr:cNvPr id="6" name="Graphique 5"/>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xdr:wsDr xmlns:xdr="http://schemas.openxmlformats.org/drawingml/2006/spreadsheetDrawing" xmlns:a="http://schemas.openxmlformats.org/drawingml/2006/main">
  <xdr:absoluteAnchor>
    <xdr:pos x="600075" y="3695700"/>
    <xdr:ext cx="8191501" cy="2657475"/>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0.04705</cdr:x>
      <cdr:y>0.14286</cdr:y>
    </cdr:from>
    <cdr:to>
      <cdr:x>0.17068</cdr:x>
      <cdr:y>0.80788</cdr:y>
    </cdr:to>
    <cdr:sp macro="" textlink="">
      <cdr:nvSpPr>
        <cdr:cNvPr id="2" name="ZoneTexte 1"/>
        <cdr:cNvSpPr txBox="1"/>
      </cdr:nvSpPr>
      <cdr:spPr>
        <a:xfrm xmlns:a="http://schemas.openxmlformats.org/drawingml/2006/main">
          <a:off x="409574" y="276225"/>
          <a:ext cx="1076325" cy="12858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0.0372</cdr:x>
      <cdr:y>0.13793</cdr:y>
    </cdr:from>
    <cdr:to>
      <cdr:x>0.17724</cdr:x>
      <cdr:y>0.90148</cdr:y>
    </cdr:to>
    <cdr:sp macro="" textlink="">
      <cdr:nvSpPr>
        <cdr:cNvPr id="5" name="ZoneTexte 4"/>
        <cdr:cNvSpPr txBox="1"/>
      </cdr:nvSpPr>
      <cdr:spPr>
        <a:xfrm xmlns:a="http://schemas.openxmlformats.org/drawingml/2006/main">
          <a:off x="323849" y="266700"/>
          <a:ext cx="1219200" cy="147637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userShapes>
</file>

<file path=xl/drawings/drawing9.xml><?xml version="1.0" encoding="utf-8"?>
<xdr:wsDr xmlns:xdr="http://schemas.openxmlformats.org/drawingml/2006/spreadsheetDrawing" xmlns:a="http://schemas.openxmlformats.org/drawingml/2006/main">
  <xdr:absoluteAnchor>
    <xdr:pos x="200026" y="2209800"/>
    <xdr:ext cx="8010524" cy="4076700"/>
    <xdr:graphicFrame macro="">
      <xdr:nvGraphicFramePr>
        <xdr:cNvPr id="2" name="Graphique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ermes\bergaf\CONTROLE%20DE%20GESTION\RAPPORT%20ACTIVITE%20DES%20SERVICES%20-%20INTERNE\Rapport%20activit&#233;%202020\Chiffres%20pour%20graphiques%202020\Entr&#233;es%2020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ermes\bergaf\CONTROLE%20DE%20GESTION\RAPPORT%20ACTIVITE%20DES%20SERVICES%20-%20INTERNE\Rapport%20activit&#233;%202020\Chiffres%20pour%20graphiques%202020\Abo%20au%2031%20cate%20et%20typ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ermes\bergaf\CONTROLE%20DE%20GESTION\RAPPORT%20ACTIVITE%20DES%20SERVICES%20-%20INTERNE\Rapport%20activit&#233;%202020\Chiffres%20pour%20graphiques%202020\Abonn&#233;s%20au%2031%20communes%20202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hermes\bergaf\CONTROLE%20DE%20GESTION\RAPPORT%20ACTIVITE%20DES%20SERVICES%20-%20INTERNE\Rapport%20activit&#233;%202020\Chiffres%20pour%20graphiques%202020\Abo%20ages%202020.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ermes\bergaf\CONTROLE%20DE%20GESTION\RAPPORT%20ACTIVITE%20DES%20SERVICES%20-%20INTERNE\Rapport%20activit&#233;%202020\Chiffres%20pour%20graphiques%202020\Abo%20CSP%202020.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ermes\bergaf\CONTROLE%20DE%20GESTION\RAPPORT%20ACTIVITE%20DES%20SERVICES%20-%20INTERNE\Rapport%20activit&#233;%202020\Chiffres%20pour%20graphiques%202020\Pr&#234;ts%202020.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hermes\bergaf\CONTROLE%20DE%20GESTION\RAPPORT%20ACTIVITE%20DES%20SERVICES%20-%20INTERNE\Rapport%20activit&#233;%202020\Acq\Acq%20par%20loc%202020%20pour%20graphiqu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Entrées"/>
      <sheetName val="Feuil2"/>
      <sheetName val="Feuil3"/>
    </sheetNames>
    <sheetDataSet>
      <sheetData sheetId="0" refreshError="1"/>
      <sheetData sheetId="1">
        <row r="16">
          <cell r="B16" t="str">
            <v>EZ</v>
          </cell>
          <cell r="C16" t="str">
            <v>FE</v>
          </cell>
          <cell r="D16" t="str">
            <v>VH</v>
          </cell>
          <cell r="E16" t="str">
            <v>JR</v>
          </cell>
          <cell r="F16" t="str">
            <v>GL</v>
          </cell>
          <cell r="G16" t="str">
            <v>GA</v>
          </cell>
          <cell r="H16" t="str">
            <v>SH</v>
          </cell>
          <cell r="I16" t="str">
            <v>FG</v>
          </cell>
          <cell r="J16" t="str">
            <v>CZ</v>
          </cell>
          <cell r="K16" t="str">
            <v>AC</v>
          </cell>
          <cell r="L16" t="str">
            <v>LV</v>
          </cell>
          <cell r="M16" t="str">
            <v>GS</v>
          </cell>
          <cell r="N16" t="str">
            <v>JG</v>
          </cell>
          <cell r="O16" t="str">
            <v>JV</v>
          </cell>
          <cell r="P16" t="str">
            <v>PL</v>
          </cell>
        </row>
        <row r="29">
          <cell r="B29">
            <v>171453</v>
          </cell>
          <cell r="C29">
            <v>46818</v>
          </cell>
          <cell r="D29">
            <v>46890</v>
          </cell>
          <cell r="E29">
            <v>60416</v>
          </cell>
          <cell r="F29">
            <v>32622</v>
          </cell>
          <cell r="G29">
            <v>19799</v>
          </cell>
          <cell r="H29">
            <v>42049</v>
          </cell>
          <cell r="I29">
            <v>35617</v>
          </cell>
          <cell r="J29">
            <v>28168</v>
          </cell>
          <cell r="K29">
            <v>41495</v>
          </cell>
          <cell r="L29">
            <v>9914</v>
          </cell>
          <cell r="M29">
            <v>13268</v>
          </cell>
          <cell r="N29">
            <v>21893</v>
          </cell>
          <cell r="O29">
            <v>33413</v>
          </cell>
          <cell r="P29">
            <v>5622</v>
          </cell>
        </row>
      </sheetData>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ique1"/>
      <sheetName val="Abonnés au 31 cate"/>
      <sheetName val="Abonnés au 31 type "/>
      <sheetName val="Feuil1"/>
    </sheetNames>
    <sheetDataSet>
      <sheetData sheetId="0" refreshError="1"/>
      <sheetData sheetId="1">
        <row r="3">
          <cell r="A3" t="str">
            <v xml:space="preserve">Adultes </v>
          </cell>
          <cell r="R3">
            <v>22203</v>
          </cell>
        </row>
        <row r="4">
          <cell r="A4" t="str">
            <v>Ass. maternelles</v>
          </cell>
          <cell r="R4">
            <v>294</v>
          </cell>
        </row>
        <row r="5">
          <cell r="A5" t="str">
            <v>BCD</v>
          </cell>
          <cell r="R5">
            <v>23</v>
          </cell>
        </row>
        <row r="6">
          <cell r="A6" t="str">
            <v>Chercheurs</v>
          </cell>
          <cell r="R6">
            <v>145</v>
          </cell>
        </row>
        <row r="7">
          <cell r="A7" t="str">
            <v>Classes crèches</v>
          </cell>
          <cell r="R7">
            <v>1369</v>
          </cell>
        </row>
        <row r="8">
          <cell r="A8" t="str">
            <v>Collectivités</v>
          </cell>
          <cell r="R8">
            <v>302</v>
          </cell>
        </row>
        <row r="9">
          <cell r="A9" t="str">
            <v>Enfants</v>
          </cell>
          <cell r="R9">
            <v>17662</v>
          </cell>
        </row>
        <row r="10">
          <cell r="A10" t="str">
            <v>Jeunes</v>
          </cell>
          <cell r="R10">
            <v>3700</v>
          </cell>
        </row>
        <row r="11">
          <cell r="A11" t="str">
            <v>Personnel</v>
          </cell>
          <cell r="R11">
            <v>411</v>
          </cell>
        </row>
      </sheetData>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0 brut"/>
      <sheetName val="Graphique1"/>
      <sheetName val="2020 trié"/>
      <sheetName val="2020 Pour rapport"/>
      <sheetName val="% pour fiches"/>
      <sheetName val="Q&amp;Tpour fiches"/>
      <sheetName val="Montpellier pour fiches"/>
      <sheetName val="Etude PL"/>
    </sheetNames>
    <sheetDataSet>
      <sheetData sheetId="0"/>
      <sheetData sheetId="1" refreshError="1"/>
      <sheetData sheetId="2">
        <row r="11">
          <cell r="U11" t="str">
            <v xml:space="preserve">Montpellier </v>
          </cell>
          <cell r="V11">
            <v>27411</v>
          </cell>
        </row>
        <row r="12">
          <cell r="U12" t="str">
            <v>Communes dotées d'une médiathèque métropolitaine</v>
          </cell>
          <cell r="V12">
            <v>9730</v>
          </cell>
        </row>
        <row r="13">
          <cell r="U13" t="str">
            <v>Communes Métropole hors Montpellier</v>
          </cell>
          <cell r="V13">
            <v>5110</v>
          </cell>
        </row>
        <row r="14">
          <cell r="U14" t="str">
            <v>Communes Hérault hors Métropole</v>
          </cell>
          <cell r="V14">
            <v>2172</v>
          </cell>
        </row>
        <row r="15">
          <cell r="U15" t="str">
            <v>Hors Hérault</v>
          </cell>
          <cell r="V15">
            <v>116</v>
          </cell>
        </row>
        <row r="16">
          <cell r="U16" t="str">
            <v>Autres, non renseigné</v>
          </cell>
          <cell r="V16">
            <v>1570</v>
          </cell>
        </row>
      </sheetData>
      <sheetData sheetId="3"/>
      <sheetData sheetId="4"/>
      <sheetData sheetId="5"/>
      <sheetData sheetId="6"/>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 ages"/>
      <sheetName val="Graph sexe"/>
      <sheetName val="Abonnés par âge"/>
      <sheetName val="Feuil1"/>
    </sheetNames>
    <sheetDataSet>
      <sheetData sheetId="0" refreshError="1"/>
      <sheetData sheetId="1" refreshError="1"/>
      <sheetData sheetId="2">
        <row r="5">
          <cell r="V5" t="str">
            <v>00 - 02 ans</v>
          </cell>
          <cell r="W5">
            <v>0.57983193277310929</v>
          </cell>
          <cell r="X5">
            <v>0.42016806722689076</v>
          </cell>
        </row>
        <row r="6">
          <cell r="V6" t="str">
            <v>03 - 10 ans</v>
          </cell>
          <cell r="W6">
            <v>0.55571082541457051</v>
          </cell>
          <cell r="X6">
            <v>0.44428917458542949</v>
          </cell>
        </row>
        <row r="7">
          <cell r="V7" t="str">
            <v>11 - 14 ans</v>
          </cell>
          <cell r="W7">
            <v>0.52762730227518961</v>
          </cell>
          <cell r="X7">
            <v>0.47237269772481039</v>
          </cell>
        </row>
        <row r="8">
          <cell r="V8" t="str">
            <v>15 - 17 ans</v>
          </cell>
          <cell r="W8">
            <v>0.49465126230209672</v>
          </cell>
          <cell r="X8">
            <v>0.50534873769790334</v>
          </cell>
        </row>
        <row r="9">
          <cell r="V9" t="str">
            <v>18 - 24 ans</v>
          </cell>
          <cell r="W9">
            <v>0.63321917808219175</v>
          </cell>
          <cell r="X9">
            <v>0.3667808219178082</v>
          </cell>
        </row>
        <row r="10">
          <cell r="V10" t="str">
            <v>25 - 29 ans</v>
          </cell>
          <cell r="W10">
            <v>0.65931514799767843</v>
          </cell>
          <cell r="X10">
            <v>0.34068485200232151</v>
          </cell>
        </row>
        <row r="11">
          <cell r="V11" t="str">
            <v>30 - 39 ans</v>
          </cell>
          <cell r="W11">
            <v>0.7164767747589833</v>
          </cell>
          <cell r="X11">
            <v>0.28352322524101664</v>
          </cell>
        </row>
        <row r="12">
          <cell r="V12" t="str">
            <v>40 - 59 ans</v>
          </cell>
          <cell r="W12">
            <v>0.66825855175477566</v>
          </cell>
          <cell r="X12">
            <v>0.33174144824522434</v>
          </cell>
        </row>
        <row r="13">
          <cell r="V13" t="str">
            <v>60 - 74 ans</v>
          </cell>
          <cell r="W13">
            <v>0.68127613442775281</v>
          </cell>
          <cell r="X13">
            <v>0.31872386557224719</v>
          </cell>
        </row>
        <row r="14">
          <cell r="V14" t="str">
            <v>75 et plus</v>
          </cell>
          <cell r="W14">
            <v>0.6556291390728477</v>
          </cell>
          <cell r="X14">
            <v>0.3443708609271523</v>
          </cell>
        </row>
        <row r="34">
          <cell r="A34" t="str">
            <v>00 - 02 ans</v>
          </cell>
          <cell r="S34">
            <v>3.162973552537527E-2</v>
          </cell>
        </row>
        <row r="35">
          <cell r="A35" t="str">
            <v>03 - 10 ans</v>
          </cell>
          <cell r="S35">
            <v>0.22093906361686919</v>
          </cell>
        </row>
        <row r="36">
          <cell r="A36" t="str">
            <v>11 - 14 ans</v>
          </cell>
          <cell r="S36">
            <v>0.12428520371694067</v>
          </cell>
        </row>
        <row r="37">
          <cell r="A37" t="str">
            <v>15 - 17 ans</v>
          </cell>
          <cell r="S37">
            <v>5.2001429592566116E-2</v>
          </cell>
        </row>
        <row r="38">
          <cell r="A38" t="str">
            <v>18 - 24 ans</v>
          </cell>
          <cell r="S38">
            <v>6.3348820586132948E-2</v>
          </cell>
        </row>
        <row r="39">
          <cell r="A39" t="str">
            <v>25 - 29 ans</v>
          </cell>
          <cell r="S39">
            <v>3.6744996426018584E-2</v>
          </cell>
        </row>
        <row r="40">
          <cell r="A40" t="str">
            <v>30 - 39 ans</v>
          </cell>
          <cell r="S40">
            <v>9.5090243030736238E-2</v>
          </cell>
        </row>
        <row r="41">
          <cell r="A41" t="str">
            <v>40 - 59 ans</v>
          </cell>
          <cell r="S41">
            <v>0.19469263759828448</v>
          </cell>
        </row>
        <row r="42">
          <cell r="A42" t="str">
            <v>60 - 74 ans</v>
          </cell>
          <cell r="S42">
            <v>0.13746426018584704</v>
          </cell>
        </row>
        <row r="43">
          <cell r="A43" t="str">
            <v>75 et plus</v>
          </cell>
          <cell r="S43">
            <v>4.3803609721229451E-2</v>
          </cell>
        </row>
      </sheetData>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ique1"/>
      <sheetName val="CSP 2019 regroupement"/>
      <sheetName val="INSEE"/>
    </sheetNames>
    <sheetDataSet>
      <sheetData sheetId="0" refreshError="1"/>
      <sheetData sheetId="1">
        <row r="2">
          <cell r="A2" t="str">
            <v>Enfants de moins de 14 ans</v>
          </cell>
          <cell r="S2">
            <v>0.17781777960918693</v>
          </cell>
        </row>
        <row r="3">
          <cell r="A3" t="str">
            <v>Elèves, étudiants</v>
          </cell>
          <cell r="S3">
            <v>0.19237025309592487</v>
          </cell>
        </row>
        <row r="4">
          <cell r="A4" t="str">
            <v>Agriculteurs exploitants</v>
          </cell>
          <cell r="S4">
            <v>9.9763603634865205E-4</v>
          </cell>
        </row>
        <row r="5">
          <cell r="A5" t="str">
            <v>Artisans, commerçants, chefs d'entreprises</v>
          </cell>
          <cell r="S5">
            <v>1.0757119000628944E-2</v>
          </cell>
        </row>
        <row r="6">
          <cell r="A6" t="str">
            <v>Cadres et professions intellectuelles supérieures</v>
          </cell>
          <cell r="S6">
            <v>0.10789650610509879</v>
          </cell>
        </row>
        <row r="7">
          <cell r="A7" t="str">
            <v>Professions intermédiaires</v>
          </cell>
          <cell r="S7">
            <v>9.0416187729076752E-2</v>
          </cell>
        </row>
        <row r="8">
          <cell r="A8" t="str">
            <v xml:space="preserve">Employés </v>
          </cell>
          <cell r="S8">
            <v>5.2440955128066104E-2</v>
          </cell>
        </row>
        <row r="9">
          <cell r="A9" t="str">
            <v>Ouvriers</v>
          </cell>
          <cell r="S9">
            <v>5.5303736797588324E-3</v>
          </cell>
        </row>
        <row r="10">
          <cell r="A10" t="str">
            <v>Retraités</v>
          </cell>
          <cell r="S10">
            <v>8.1329024702335773E-2</v>
          </cell>
        </row>
        <row r="11">
          <cell r="A11" t="str">
            <v>Chômeurs nayant jamais travaillé</v>
          </cell>
          <cell r="S11">
            <v>1.4791038625864799E-2</v>
          </cell>
        </row>
        <row r="12">
          <cell r="A12" t="str">
            <v xml:space="preserve">Personnes sans activité professionnelle, de - ou + de 60 ans (sauf retraités) </v>
          </cell>
          <cell r="S12">
            <v>5.5455550977032683E-2</v>
          </cell>
        </row>
        <row r="13">
          <cell r="A13" t="str">
            <v>Collectivités</v>
          </cell>
          <cell r="S13">
            <v>2.2403435338003427E-2</v>
          </cell>
        </row>
        <row r="14">
          <cell r="A14" t="str">
            <v>Autres</v>
          </cell>
          <cell r="S14">
            <v>0.18779413997267344</v>
          </cell>
        </row>
      </sheetData>
      <sheetData sheetId="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1"/>
      <sheetName val="Prêts"/>
      <sheetName val="Feuil2"/>
      <sheetName val="Feuil3"/>
    </sheetNames>
    <sheetDataSet>
      <sheetData sheetId="0" refreshError="1"/>
      <sheetData sheetId="1">
        <row r="1">
          <cell r="B1" t="str">
            <v>AC</v>
          </cell>
          <cell r="C1" t="str">
            <v>CZ</v>
          </cell>
          <cell r="D1" t="str">
            <v>EZ</v>
          </cell>
          <cell r="E1" t="str">
            <v>CR</v>
          </cell>
          <cell r="F1" t="str">
            <v>FE</v>
          </cell>
          <cell r="G1" t="str">
            <v>FG</v>
          </cell>
          <cell r="H1" t="str">
            <v>GA</v>
          </cell>
          <cell r="I1" t="str">
            <v>GL</v>
          </cell>
          <cell r="J1" t="str">
            <v>GS</v>
          </cell>
          <cell r="K1" t="str">
            <v>JG</v>
          </cell>
          <cell r="L1" t="str">
            <v>JR</v>
          </cell>
          <cell r="M1" t="str">
            <v>JV</v>
          </cell>
          <cell r="N1" t="str">
            <v>LF</v>
          </cell>
          <cell r="O1" t="str">
            <v>PL</v>
          </cell>
          <cell r="P1" t="str">
            <v>SH</v>
          </cell>
          <cell r="Q1" t="str">
            <v>VH</v>
          </cell>
        </row>
        <row r="14">
          <cell r="B14">
            <v>166107</v>
          </cell>
          <cell r="C14">
            <v>79312</v>
          </cell>
          <cell r="D14">
            <v>306171</v>
          </cell>
          <cell r="E14">
            <v>25356</v>
          </cell>
          <cell r="F14">
            <v>68297</v>
          </cell>
          <cell r="G14">
            <v>93156</v>
          </cell>
          <cell r="H14">
            <v>48086</v>
          </cell>
          <cell r="I14">
            <v>73215</v>
          </cell>
          <cell r="J14">
            <v>28440</v>
          </cell>
          <cell r="K14">
            <v>51313</v>
          </cell>
          <cell r="L14">
            <v>95785</v>
          </cell>
          <cell r="M14">
            <v>67705</v>
          </cell>
          <cell r="N14">
            <v>21776</v>
          </cell>
          <cell r="O14">
            <v>18899</v>
          </cell>
          <cell r="P14">
            <v>70058</v>
          </cell>
          <cell r="Q14">
            <v>150196</v>
          </cell>
        </row>
      </sheetData>
      <sheetData sheetId="2"/>
      <sheetData sheetId="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aphique2"/>
      <sheetName val="Pour rapport"/>
    </sheetNames>
    <sheetDataSet>
      <sheetData sheetId="0" refreshError="1"/>
      <sheetData sheetId="1">
        <row r="2">
          <cell r="B2" t="str">
            <v>Réseau</v>
          </cell>
          <cell r="C2" t="str">
            <v>Zola services</v>
          </cell>
          <cell r="D2" t="str">
            <v>Zola Forum</v>
          </cell>
          <cell r="E2" t="str">
            <v>Zola Recherche</v>
          </cell>
          <cell r="F2" t="str">
            <v>Zola
Centre de Ressources</v>
          </cell>
          <cell r="G2" t="str">
            <v>Fellini</v>
          </cell>
          <cell r="H2" t="str">
            <v>Hugo</v>
          </cell>
          <cell r="I2" t="str">
            <v>Rousseau</v>
          </cell>
          <cell r="J2" t="str">
            <v>Garcia Lorca</v>
          </cell>
          <cell r="K2" t="str">
            <v>La Gare</v>
          </cell>
          <cell r="L2" t="str">
            <v>Shakespeare</v>
          </cell>
          <cell r="M2" t="str">
            <v>Giroud</v>
          </cell>
          <cell r="N2" t="str">
            <v>Césaire</v>
          </cell>
          <cell r="O2" t="str">
            <v>Camus</v>
          </cell>
          <cell r="P2" t="str">
            <v>La Fontaine</v>
          </cell>
          <cell r="Q2" t="str">
            <v>Sand</v>
          </cell>
          <cell r="R2" t="str">
            <v>Langevin</v>
          </cell>
          <cell r="S2" t="str">
            <v>Giono</v>
          </cell>
          <cell r="T2" t="str">
            <v>Verne</v>
          </cell>
        </row>
        <row r="6">
          <cell r="B6">
            <v>2436</v>
          </cell>
          <cell r="C6">
            <v>11167</v>
          </cell>
          <cell r="D6">
            <v>220</v>
          </cell>
          <cell r="E6">
            <v>690</v>
          </cell>
          <cell r="F6">
            <v>2280</v>
          </cell>
          <cell r="G6">
            <v>1557</v>
          </cell>
          <cell r="H6">
            <v>3446</v>
          </cell>
          <cell r="I6">
            <v>3128</v>
          </cell>
          <cell r="J6">
            <v>2448</v>
          </cell>
          <cell r="K6">
            <v>2337</v>
          </cell>
          <cell r="L6">
            <v>2945</v>
          </cell>
          <cell r="M6">
            <v>2792</v>
          </cell>
          <cell r="N6">
            <v>2636</v>
          </cell>
          <cell r="O6">
            <v>3435</v>
          </cell>
          <cell r="P6">
            <v>777</v>
          </cell>
          <cell r="Q6">
            <v>1131</v>
          </cell>
          <cell r="R6">
            <v>672</v>
          </cell>
          <cell r="S6">
            <v>2292</v>
          </cell>
          <cell r="T6">
            <v>2375</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25"/>
  <sheetViews>
    <sheetView tabSelected="1" zoomScale="85" zoomScaleNormal="85" workbookViewId="0">
      <selection activeCell="G4" sqref="G4"/>
    </sheetView>
  </sheetViews>
  <sheetFormatPr baseColWidth="10" defaultColWidth="21.5546875" defaultRowHeight="12"/>
  <cols>
    <col min="1" max="1" width="16" style="385" customWidth="1"/>
    <col min="2" max="3" width="19.6640625" style="385" customWidth="1"/>
    <col min="4" max="4" width="6.5546875" style="385" customWidth="1"/>
    <col min="5" max="6" width="19.6640625" style="385" customWidth="1"/>
    <col min="7" max="7" width="16" style="385" customWidth="1"/>
    <col min="8" max="8" width="9.109375" style="385" customWidth="1"/>
    <col min="9" max="9" width="17.6640625" style="385" customWidth="1"/>
    <col min="10" max="10" width="24.109375" style="385" customWidth="1"/>
    <col min="11" max="11" width="21" style="385" customWidth="1"/>
    <col min="12" max="16384" width="21.5546875" style="385"/>
  </cols>
  <sheetData>
    <row r="1" spans="1:11" ht="37.5" customHeight="1">
      <c r="A1" s="445" t="s">
        <v>335</v>
      </c>
      <c r="B1" s="445"/>
      <c r="C1" s="445"/>
      <c r="D1" s="445"/>
      <c r="E1" s="445"/>
      <c r="F1" s="445"/>
      <c r="G1" s="445"/>
      <c r="H1" s="445"/>
      <c r="I1" s="445"/>
      <c r="J1" s="445"/>
      <c r="K1" s="445"/>
    </row>
    <row r="2" spans="1:11" ht="44.25" customHeight="1">
      <c r="A2" s="392"/>
      <c r="B2" s="392"/>
      <c r="C2" s="395" t="s">
        <v>360</v>
      </c>
      <c r="D2" s="451" t="s">
        <v>361</v>
      </c>
      <c r="E2" s="452"/>
      <c r="F2" s="452"/>
      <c r="G2" s="452"/>
      <c r="H2" s="452"/>
      <c r="I2" s="453"/>
      <c r="J2" s="451" t="s">
        <v>362</v>
      </c>
      <c r="K2" s="453"/>
    </row>
    <row r="3" spans="1:11" ht="16.5" customHeight="1">
      <c r="A3" s="396"/>
      <c r="B3" s="396"/>
      <c r="C3" s="397"/>
      <c r="D3" s="397"/>
      <c r="E3" s="397"/>
      <c r="F3" s="397"/>
      <c r="G3" s="397"/>
      <c r="H3" s="397"/>
      <c r="I3" s="397"/>
      <c r="J3" s="397"/>
      <c r="K3" s="397"/>
    </row>
    <row r="4" spans="1:11" ht="47.25" customHeight="1">
      <c r="A4" s="446" t="s">
        <v>304</v>
      </c>
      <c r="B4" s="393" t="s">
        <v>336</v>
      </c>
      <c r="C4" s="454" t="s">
        <v>337</v>
      </c>
      <c r="D4" s="455"/>
      <c r="E4" s="393" t="s">
        <v>338</v>
      </c>
      <c r="F4" s="393" t="s">
        <v>339</v>
      </c>
      <c r="G4" s="393" t="s">
        <v>340</v>
      </c>
      <c r="H4" s="447" t="s">
        <v>341</v>
      </c>
      <c r="I4" s="448"/>
      <c r="J4" s="393" t="s">
        <v>342</v>
      </c>
      <c r="K4" s="393" t="s">
        <v>343</v>
      </c>
    </row>
    <row r="5" spans="1:11" ht="27.75" customHeight="1">
      <c r="A5" s="446"/>
      <c r="B5" s="450" t="s">
        <v>359</v>
      </c>
      <c r="C5" s="450"/>
      <c r="D5" s="450"/>
      <c r="E5" s="450"/>
      <c r="F5" s="450"/>
      <c r="G5" s="450"/>
      <c r="H5" s="450"/>
      <c r="I5" s="450"/>
      <c r="J5" s="450"/>
      <c r="K5" s="450"/>
    </row>
    <row r="6" spans="1:11" ht="47.25" customHeight="1">
      <c r="A6" s="446"/>
      <c r="B6" s="398" t="s">
        <v>358</v>
      </c>
      <c r="C6" s="438" t="s">
        <v>345</v>
      </c>
      <c r="D6" s="439"/>
      <c r="E6" s="387" t="s">
        <v>346</v>
      </c>
      <c r="F6" s="394" t="s">
        <v>363</v>
      </c>
      <c r="G6" s="399" t="s">
        <v>347</v>
      </c>
      <c r="H6" s="449" t="s">
        <v>363</v>
      </c>
      <c r="I6" s="449"/>
      <c r="J6" s="386" t="s">
        <v>345</v>
      </c>
      <c r="K6" s="394" t="s">
        <v>363</v>
      </c>
    </row>
    <row r="8" spans="1:11" s="388" customFormat="1" ht="55.5" customHeight="1">
      <c r="A8" s="433" t="s">
        <v>348</v>
      </c>
      <c r="B8" s="391" t="s">
        <v>349</v>
      </c>
      <c r="C8" s="429" t="s">
        <v>337</v>
      </c>
      <c r="D8" s="430"/>
      <c r="E8" s="391" t="s">
        <v>338</v>
      </c>
      <c r="F8" s="435" t="s">
        <v>350</v>
      </c>
      <c r="G8" s="436"/>
      <c r="H8" s="436"/>
      <c r="I8" s="436"/>
      <c r="J8" s="391" t="s">
        <v>351</v>
      </c>
      <c r="K8" s="391" t="s">
        <v>343</v>
      </c>
    </row>
    <row r="9" spans="1:11" ht="47.25" customHeight="1">
      <c r="A9" s="434"/>
      <c r="B9" s="390" t="s">
        <v>344</v>
      </c>
      <c r="C9" s="438" t="s">
        <v>345</v>
      </c>
      <c r="D9" s="439"/>
      <c r="E9" s="387" t="s">
        <v>346</v>
      </c>
      <c r="F9" s="437" t="s">
        <v>364</v>
      </c>
      <c r="G9" s="437"/>
      <c r="H9" s="437"/>
      <c r="I9" s="437"/>
      <c r="J9" s="386" t="s">
        <v>345</v>
      </c>
      <c r="K9" s="394" t="s">
        <v>365</v>
      </c>
    </row>
    <row r="10" spans="1:11" ht="18.75" customHeight="1"/>
    <row r="11" spans="1:11" ht="55.5" customHeight="1">
      <c r="A11" s="433" t="s">
        <v>352</v>
      </c>
      <c r="B11" s="391" t="s">
        <v>349</v>
      </c>
      <c r="C11" s="429" t="s">
        <v>337</v>
      </c>
      <c r="D11" s="430"/>
      <c r="E11" s="391" t="s">
        <v>338</v>
      </c>
      <c r="F11" s="435" t="s">
        <v>353</v>
      </c>
      <c r="G11" s="436"/>
      <c r="H11" s="436"/>
      <c r="I11" s="436"/>
      <c r="J11" s="391" t="s">
        <v>342</v>
      </c>
      <c r="K11" s="391" t="s">
        <v>343</v>
      </c>
    </row>
    <row r="12" spans="1:11" ht="57.75" customHeight="1">
      <c r="A12" s="434"/>
      <c r="B12" s="390" t="s">
        <v>344</v>
      </c>
      <c r="C12" s="438" t="s">
        <v>345</v>
      </c>
      <c r="D12" s="439"/>
      <c r="E12" s="386" t="s">
        <v>345</v>
      </c>
      <c r="F12" s="437" t="s">
        <v>364</v>
      </c>
      <c r="G12" s="437"/>
      <c r="H12" s="437"/>
      <c r="I12" s="437"/>
      <c r="J12" s="386" t="s">
        <v>345</v>
      </c>
      <c r="K12" s="394" t="s">
        <v>365</v>
      </c>
    </row>
    <row r="13" spans="1:11" ht="18.75" customHeight="1"/>
    <row r="14" spans="1:11" ht="55.5" customHeight="1">
      <c r="A14" s="440" t="s">
        <v>35</v>
      </c>
      <c r="B14" s="391" t="s">
        <v>349</v>
      </c>
      <c r="C14" s="429" t="s">
        <v>337</v>
      </c>
      <c r="D14" s="430"/>
      <c r="E14" s="391" t="s">
        <v>338</v>
      </c>
      <c r="F14" s="429" t="s">
        <v>354</v>
      </c>
      <c r="G14" s="441"/>
      <c r="H14" s="430"/>
      <c r="I14" s="391" t="s">
        <v>355</v>
      </c>
      <c r="J14" s="391" t="s">
        <v>342</v>
      </c>
      <c r="K14" s="391" t="s">
        <v>343</v>
      </c>
    </row>
    <row r="15" spans="1:11" ht="48" customHeight="1">
      <c r="A15" s="440"/>
      <c r="B15" s="390" t="s">
        <v>344</v>
      </c>
      <c r="C15" s="438" t="s">
        <v>345</v>
      </c>
      <c r="D15" s="439"/>
      <c r="E15" s="386" t="s">
        <v>345</v>
      </c>
      <c r="F15" s="442" t="s">
        <v>347</v>
      </c>
      <c r="G15" s="443"/>
      <c r="H15" s="444"/>
      <c r="I15" s="394" t="s">
        <v>365</v>
      </c>
      <c r="J15" s="386" t="s">
        <v>345</v>
      </c>
      <c r="K15" s="394" t="s">
        <v>365</v>
      </c>
    </row>
    <row r="17" spans="1:11" s="389" customFormat="1" ht="40.5" customHeight="1">
      <c r="A17" s="431" t="s">
        <v>357</v>
      </c>
      <c r="B17" s="431"/>
      <c r="C17" s="431"/>
      <c r="D17" s="431"/>
      <c r="E17" s="431"/>
      <c r="H17" s="432" t="s">
        <v>356</v>
      </c>
      <c r="I17" s="432"/>
      <c r="J17" s="432"/>
      <c r="K17" s="432"/>
    </row>
    <row r="18" spans="1:11" s="389" customFormat="1" ht="12" customHeight="1">
      <c r="A18" s="431"/>
      <c r="B18" s="431"/>
      <c r="C18" s="431"/>
      <c r="D18" s="431"/>
      <c r="E18" s="431"/>
      <c r="H18" s="432"/>
      <c r="I18" s="432"/>
      <c r="J18" s="432"/>
      <c r="K18" s="432"/>
    </row>
    <row r="19" spans="1:11" s="389" customFormat="1" ht="12" customHeight="1">
      <c r="A19" s="431"/>
      <c r="B19" s="431"/>
      <c r="C19" s="431"/>
      <c r="D19" s="431"/>
      <c r="E19" s="431"/>
      <c r="H19" s="432"/>
      <c r="I19" s="432"/>
      <c r="J19" s="432"/>
      <c r="K19" s="432"/>
    </row>
    <row r="20" spans="1:11" s="389" customFormat="1" ht="12" customHeight="1">
      <c r="A20" s="431"/>
      <c r="B20" s="431"/>
      <c r="C20" s="431"/>
      <c r="D20" s="431"/>
      <c r="E20" s="431"/>
      <c r="H20" s="432"/>
      <c r="I20" s="432"/>
      <c r="J20" s="432"/>
      <c r="K20" s="432"/>
    </row>
    <row r="21" spans="1:11">
      <c r="A21" s="431"/>
      <c r="B21" s="431"/>
      <c r="C21" s="431"/>
      <c r="D21" s="431"/>
      <c r="E21" s="431"/>
      <c r="H21" s="432"/>
      <c r="I21" s="432"/>
      <c r="J21" s="432"/>
      <c r="K21" s="432"/>
    </row>
    <row r="22" spans="1:11">
      <c r="A22" s="431"/>
      <c r="B22" s="431"/>
      <c r="C22" s="431"/>
      <c r="D22" s="431"/>
      <c r="E22" s="431"/>
      <c r="H22" s="432"/>
      <c r="I22" s="432"/>
      <c r="J22" s="432"/>
      <c r="K22" s="432"/>
    </row>
    <row r="23" spans="1:11">
      <c r="A23" s="431"/>
      <c r="B23" s="431"/>
      <c r="C23" s="431"/>
      <c r="D23" s="431"/>
      <c r="E23" s="431"/>
      <c r="H23" s="432"/>
      <c r="I23" s="432"/>
      <c r="J23" s="432"/>
      <c r="K23" s="432"/>
    </row>
    <row r="24" spans="1:11">
      <c r="A24" s="431"/>
      <c r="B24" s="431"/>
      <c r="C24" s="431"/>
      <c r="D24" s="431"/>
      <c r="E24" s="431"/>
      <c r="H24" s="432"/>
      <c r="I24" s="432"/>
      <c r="J24" s="432"/>
      <c r="K24" s="432"/>
    </row>
    <row r="25" spans="1:11">
      <c r="A25" s="431"/>
      <c r="B25" s="431"/>
      <c r="C25" s="431"/>
      <c r="D25" s="431"/>
      <c r="E25" s="431"/>
    </row>
  </sheetData>
  <mergeCells count="26">
    <mergeCell ref="C11:D11"/>
    <mergeCell ref="A1:K1"/>
    <mergeCell ref="A4:A6"/>
    <mergeCell ref="H4:I4"/>
    <mergeCell ref="H6:I6"/>
    <mergeCell ref="B5:K5"/>
    <mergeCell ref="D2:I2"/>
    <mergeCell ref="C4:D4"/>
    <mergeCell ref="J2:K2"/>
    <mergeCell ref="C6:D6"/>
    <mergeCell ref="C14:D14"/>
    <mergeCell ref="A17:E25"/>
    <mergeCell ref="H17:K24"/>
    <mergeCell ref="A8:A9"/>
    <mergeCell ref="F8:I8"/>
    <mergeCell ref="F9:I9"/>
    <mergeCell ref="A11:A12"/>
    <mergeCell ref="F11:I11"/>
    <mergeCell ref="F12:I12"/>
    <mergeCell ref="C15:D15"/>
    <mergeCell ref="C12:D12"/>
    <mergeCell ref="C9:D9"/>
    <mergeCell ref="A14:A15"/>
    <mergeCell ref="F14:H14"/>
    <mergeCell ref="F15:H15"/>
    <mergeCell ref="C8:D8"/>
  </mergeCells>
  <conditionalFormatting sqref="J12">
    <cfRule type="duplicateValues" dxfId="3" priority="3"/>
    <cfRule type="duplicateValues" dxfId="2" priority="4"/>
  </conditionalFormatting>
  <conditionalFormatting sqref="J15">
    <cfRule type="duplicateValues" dxfId="1" priority="1"/>
    <cfRule type="duplicateValues" dxfId="0" priority="2"/>
  </conditionalFormatting>
  <pageMargins left="0.9055118110236221" right="0.11811023622047245" top="0.74803149606299213" bottom="0.74803149606299213" header="0.31496062992125984" footer="0.31496062992125984"/>
  <pageSetup paperSize="8"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S17"/>
  <sheetViews>
    <sheetView zoomScale="115" zoomScaleNormal="115" workbookViewId="0">
      <selection sqref="A1:S1"/>
    </sheetView>
  </sheetViews>
  <sheetFormatPr baseColWidth="10" defaultColWidth="11.44140625" defaultRowHeight="13.2"/>
  <cols>
    <col min="1" max="1" width="31.44140625" style="47" customWidth="1"/>
    <col min="2" max="3" width="5.44140625" style="47" bestFit="1" customWidth="1"/>
    <col min="4" max="4" width="6.44140625" style="47" bestFit="1" customWidth="1"/>
    <col min="5" max="7" width="5.44140625" style="47" bestFit="1" customWidth="1"/>
    <col min="8" max="9" width="5" style="47" bestFit="1" customWidth="1"/>
    <col min="10" max="13" width="5.44140625" style="47" bestFit="1" customWidth="1"/>
    <col min="14" max="14" width="4" style="47" bestFit="1" customWidth="1"/>
    <col min="15" max="16" width="5.44140625" style="47" bestFit="1" customWidth="1"/>
    <col min="17" max="17" width="6.44140625" style="47" bestFit="1" customWidth="1"/>
    <col min="18" max="18" width="5.88671875" style="47" customWidth="1"/>
    <col min="19" max="19" width="10.6640625" style="205" customWidth="1"/>
    <col min="20" max="16384" width="11.44140625" style="47"/>
  </cols>
  <sheetData>
    <row r="1" spans="1:19" ht="26.25" customHeight="1">
      <c r="A1" s="514" t="s">
        <v>376</v>
      </c>
      <c r="B1" s="514"/>
      <c r="C1" s="514"/>
      <c r="D1" s="514"/>
      <c r="E1" s="514"/>
      <c r="F1" s="514"/>
      <c r="G1" s="514"/>
      <c r="H1" s="514"/>
      <c r="I1" s="514"/>
      <c r="J1" s="514"/>
      <c r="K1" s="514"/>
      <c r="L1" s="514"/>
      <c r="M1" s="514"/>
      <c r="N1" s="514"/>
      <c r="O1" s="514"/>
      <c r="P1" s="514"/>
      <c r="Q1" s="514"/>
      <c r="R1" s="514"/>
      <c r="S1" s="514"/>
    </row>
    <row r="2" spans="1:19">
      <c r="S2" s="206"/>
    </row>
    <row r="3" spans="1:19" ht="13.8">
      <c r="A3" s="207" t="s">
        <v>167</v>
      </c>
      <c r="B3" s="208" t="s">
        <v>168</v>
      </c>
      <c r="C3" s="208" t="s">
        <v>169</v>
      </c>
      <c r="D3" s="208" t="s">
        <v>170</v>
      </c>
      <c r="E3" s="208" t="s">
        <v>171</v>
      </c>
      <c r="F3" s="208" t="s">
        <v>172</v>
      </c>
      <c r="G3" s="208" t="s">
        <v>173</v>
      </c>
      <c r="H3" s="208" t="s">
        <v>174</v>
      </c>
      <c r="I3" s="208" t="s">
        <v>175</v>
      </c>
      <c r="J3" s="208" t="s">
        <v>176</v>
      </c>
      <c r="K3" s="208" t="s">
        <v>177</v>
      </c>
      <c r="L3" s="208" t="s">
        <v>178</v>
      </c>
      <c r="M3" s="208" t="s">
        <v>179</v>
      </c>
      <c r="N3" s="208" t="s">
        <v>180</v>
      </c>
      <c r="O3" s="208" t="s">
        <v>181</v>
      </c>
      <c r="P3" s="208" t="s">
        <v>182</v>
      </c>
      <c r="Q3" s="208" t="s">
        <v>183</v>
      </c>
      <c r="R3" s="209" t="s">
        <v>2</v>
      </c>
      <c r="S3" s="210" t="s">
        <v>127</v>
      </c>
    </row>
    <row r="4" spans="1:19" ht="13.8">
      <c r="A4" s="211" t="s">
        <v>184</v>
      </c>
      <c r="B4" s="212">
        <v>1170</v>
      </c>
      <c r="C4" s="212">
        <v>362</v>
      </c>
      <c r="D4" s="212">
        <v>1839</v>
      </c>
      <c r="E4" s="212">
        <v>0</v>
      </c>
      <c r="F4" s="212">
        <v>244</v>
      </c>
      <c r="G4" s="212">
        <v>517</v>
      </c>
      <c r="H4" s="212">
        <v>369</v>
      </c>
      <c r="I4" s="212">
        <v>435</v>
      </c>
      <c r="J4" s="212">
        <v>58</v>
      </c>
      <c r="K4" s="212">
        <v>402</v>
      </c>
      <c r="L4" s="212">
        <v>686</v>
      </c>
      <c r="M4" s="212">
        <v>516</v>
      </c>
      <c r="N4" s="212">
        <v>118</v>
      </c>
      <c r="O4" s="212">
        <v>146</v>
      </c>
      <c r="P4" s="212">
        <v>673</v>
      </c>
      <c r="Q4" s="212">
        <v>664</v>
      </c>
      <c r="R4" s="213">
        <v>8199</v>
      </c>
      <c r="S4" s="214">
        <v>0.17781777960918693</v>
      </c>
    </row>
    <row r="5" spans="1:19" ht="13.8">
      <c r="A5" s="211" t="s">
        <v>185</v>
      </c>
      <c r="B5" s="212">
        <v>609</v>
      </c>
      <c r="C5" s="212">
        <v>371</v>
      </c>
      <c r="D5" s="212">
        <v>2236</v>
      </c>
      <c r="E5" s="212">
        <v>0</v>
      </c>
      <c r="F5" s="212">
        <v>739</v>
      </c>
      <c r="G5" s="212">
        <v>447</v>
      </c>
      <c r="H5" s="212">
        <v>429</v>
      </c>
      <c r="I5" s="212">
        <v>361</v>
      </c>
      <c r="J5" s="212">
        <v>282</v>
      </c>
      <c r="K5" s="212">
        <v>138</v>
      </c>
      <c r="L5" s="212">
        <v>1818</v>
      </c>
      <c r="M5" s="212">
        <v>115</v>
      </c>
      <c r="N5" s="212">
        <v>75</v>
      </c>
      <c r="O5" s="212">
        <v>58</v>
      </c>
      <c r="P5" s="212">
        <v>280</v>
      </c>
      <c r="Q5" s="212">
        <v>912</v>
      </c>
      <c r="R5" s="213">
        <v>8870</v>
      </c>
      <c r="S5" s="214">
        <v>0.19237025309592487</v>
      </c>
    </row>
    <row r="6" spans="1:19" ht="13.8">
      <c r="A6" s="215" t="s">
        <v>186</v>
      </c>
      <c r="B6" s="212">
        <v>1</v>
      </c>
      <c r="C6" s="212">
        <v>1</v>
      </c>
      <c r="D6" s="212">
        <v>15</v>
      </c>
      <c r="E6" s="212">
        <v>0</v>
      </c>
      <c r="F6" s="212">
        <v>5</v>
      </c>
      <c r="G6" s="212">
        <v>7</v>
      </c>
      <c r="H6" s="212">
        <v>7</v>
      </c>
      <c r="I6" s="212">
        <v>3</v>
      </c>
      <c r="J6" s="212">
        <v>1</v>
      </c>
      <c r="K6" s="212">
        <v>1</v>
      </c>
      <c r="L6" s="212">
        <v>0</v>
      </c>
      <c r="M6" s="212">
        <v>2</v>
      </c>
      <c r="N6" s="212">
        <v>0</v>
      </c>
      <c r="O6" s="212">
        <v>0</v>
      </c>
      <c r="P6" s="212">
        <v>0</v>
      </c>
      <c r="Q6" s="212">
        <v>3</v>
      </c>
      <c r="R6" s="213">
        <v>46</v>
      </c>
      <c r="S6" s="214">
        <v>9.9763603634865205E-4</v>
      </c>
    </row>
    <row r="7" spans="1:19" ht="27.6">
      <c r="A7" s="215" t="s">
        <v>187</v>
      </c>
      <c r="B7" s="212">
        <v>44</v>
      </c>
      <c r="C7" s="212">
        <v>26</v>
      </c>
      <c r="D7" s="212">
        <v>180</v>
      </c>
      <c r="E7" s="212">
        <v>0</v>
      </c>
      <c r="F7" s="212">
        <v>46</v>
      </c>
      <c r="G7" s="212">
        <v>35</v>
      </c>
      <c r="H7" s="212">
        <v>26</v>
      </c>
      <c r="I7" s="212">
        <v>19</v>
      </c>
      <c r="J7" s="212">
        <v>9</v>
      </c>
      <c r="K7" s="212">
        <v>18</v>
      </c>
      <c r="L7" s="212">
        <v>12</v>
      </c>
      <c r="M7" s="212">
        <v>24</v>
      </c>
      <c r="N7" s="212">
        <v>7</v>
      </c>
      <c r="O7" s="212">
        <v>2</v>
      </c>
      <c r="P7" s="212">
        <v>11</v>
      </c>
      <c r="Q7" s="212">
        <v>37</v>
      </c>
      <c r="R7" s="213">
        <v>496</v>
      </c>
      <c r="S7" s="214">
        <v>1.0757119000628944E-2</v>
      </c>
    </row>
    <row r="8" spans="1:19" ht="27.6">
      <c r="A8" s="215" t="s">
        <v>188</v>
      </c>
      <c r="B8" s="212">
        <v>670</v>
      </c>
      <c r="C8" s="212">
        <v>221</v>
      </c>
      <c r="D8" s="212">
        <v>1790</v>
      </c>
      <c r="E8" s="212">
        <v>1</v>
      </c>
      <c r="F8" s="212">
        <v>425</v>
      </c>
      <c r="G8" s="212">
        <v>285</v>
      </c>
      <c r="H8" s="212">
        <v>226</v>
      </c>
      <c r="I8" s="212">
        <v>204</v>
      </c>
      <c r="J8" s="212">
        <v>59</v>
      </c>
      <c r="K8" s="212">
        <v>169</v>
      </c>
      <c r="L8" s="212">
        <v>156</v>
      </c>
      <c r="M8" s="212">
        <v>168</v>
      </c>
      <c r="N8" s="212">
        <v>59</v>
      </c>
      <c r="O8" s="212">
        <v>82</v>
      </c>
      <c r="P8" s="212">
        <v>118</v>
      </c>
      <c r="Q8" s="212">
        <v>342</v>
      </c>
      <c r="R8" s="213">
        <v>4975</v>
      </c>
      <c r="S8" s="214">
        <v>0.10789650610509879</v>
      </c>
    </row>
    <row r="9" spans="1:19" ht="13.8">
      <c r="A9" s="215" t="s">
        <v>189</v>
      </c>
      <c r="B9" s="212">
        <v>405</v>
      </c>
      <c r="C9" s="212">
        <v>197</v>
      </c>
      <c r="D9" s="212">
        <v>1198</v>
      </c>
      <c r="E9" s="212">
        <v>18</v>
      </c>
      <c r="F9" s="212">
        <v>281</v>
      </c>
      <c r="G9" s="212">
        <v>270</v>
      </c>
      <c r="H9" s="212">
        <v>249</v>
      </c>
      <c r="I9" s="212">
        <v>208</v>
      </c>
      <c r="J9" s="212">
        <v>78</v>
      </c>
      <c r="K9" s="212">
        <v>146</v>
      </c>
      <c r="L9" s="212">
        <v>259</v>
      </c>
      <c r="M9" s="212">
        <v>92</v>
      </c>
      <c r="N9" s="212">
        <v>75</v>
      </c>
      <c r="O9" s="212">
        <v>60</v>
      </c>
      <c r="P9" s="212">
        <v>150</v>
      </c>
      <c r="Q9" s="212">
        <v>483</v>
      </c>
      <c r="R9" s="213">
        <v>4169</v>
      </c>
      <c r="S9" s="214">
        <v>9.0416187729076752E-2</v>
      </c>
    </row>
    <row r="10" spans="1:19" ht="13.8">
      <c r="A10" s="211" t="s">
        <v>190</v>
      </c>
      <c r="B10" s="212">
        <v>215</v>
      </c>
      <c r="C10" s="212">
        <v>102</v>
      </c>
      <c r="D10" s="212">
        <v>730</v>
      </c>
      <c r="E10" s="212">
        <v>20</v>
      </c>
      <c r="F10" s="212">
        <v>136</v>
      </c>
      <c r="G10" s="212">
        <v>144</v>
      </c>
      <c r="H10" s="212">
        <v>120</v>
      </c>
      <c r="I10" s="212">
        <v>129</v>
      </c>
      <c r="J10" s="212">
        <v>70</v>
      </c>
      <c r="K10" s="212">
        <v>109</v>
      </c>
      <c r="L10" s="212">
        <v>120</v>
      </c>
      <c r="M10" s="212">
        <v>117</v>
      </c>
      <c r="N10" s="212">
        <v>42</v>
      </c>
      <c r="O10" s="212">
        <v>16</v>
      </c>
      <c r="P10" s="212">
        <v>81</v>
      </c>
      <c r="Q10" s="212">
        <v>267</v>
      </c>
      <c r="R10" s="213">
        <v>2418</v>
      </c>
      <c r="S10" s="214">
        <v>5.2440955128066104E-2</v>
      </c>
    </row>
    <row r="11" spans="1:19" ht="13.8">
      <c r="A11" s="215" t="s">
        <v>191</v>
      </c>
      <c r="B11" s="212">
        <v>19</v>
      </c>
      <c r="C11" s="212">
        <v>8</v>
      </c>
      <c r="D11" s="212">
        <v>72</v>
      </c>
      <c r="E11" s="212">
        <v>0</v>
      </c>
      <c r="F11" s="212">
        <v>15</v>
      </c>
      <c r="G11" s="212">
        <v>8</v>
      </c>
      <c r="H11" s="212">
        <v>19</v>
      </c>
      <c r="I11" s="212">
        <v>14</v>
      </c>
      <c r="J11" s="212">
        <v>13</v>
      </c>
      <c r="K11" s="212">
        <v>14</v>
      </c>
      <c r="L11" s="212">
        <v>14</v>
      </c>
      <c r="M11" s="212">
        <v>3</v>
      </c>
      <c r="N11" s="212">
        <v>6</v>
      </c>
      <c r="O11" s="212">
        <v>2</v>
      </c>
      <c r="P11" s="212">
        <v>12</v>
      </c>
      <c r="Q11" s="212">
        <v>36</v>
      </c>
      <c r="R11" s="213">
        <v>255</v>
      </c>
      <c r="S11" s="214">
        <v>5.5303736797588324E-3</v>
      </c>
    </row>
    <row r="12" spans="1:19" ht="13.8">
      <c r="A12" s="215" t="s">
        <v>192</v>
      </c>
      <c r="B12" s="212">
        <v>358</v>
      </c>
      <c r="C12" s="212">
        <v>185</v>
      </c>
      <c r="D12" s="212">
        <v>1069</v>
      </c>
      <c r="E12" s="212">
        <v>0</v>
      </c>
      <c r="F12" s="212">
        <v>212</v>
      </c>
      <c r="G12" s="212">
        <v>241</v>
      </c>
      <c r="H12" s="212">
        <v>185</v>
      </c>
      <c r="I12" s="212">
        <v>198</v>
      </c>
      <c r="J12" s="212">
        <v>89</v>
      </c>
      <c r="K12" s="212">
        <v>221</v>
      </c>
      <c r="L12" s="212">
        <v>129</v>
      </c>
      <c r="M12" s="212">
        <v>181</v>
      </c>
      <c r="N12" s="212">
        <v>85</v>
      </c>
      <c r="O12" s="212">
        <v>85</v>
      </c>
      <c r="P12" s="212">
        <v>118</v>
      </c>
      <c r="Q12" s="212">
        <v>394</v>
      </c>
      <c r="R12" s="213">
        <v>3750</v>
      </c>
      <c r="S12" s="214">
        <v>8.1329024702335773E-2</v>
      </c>
    </row>
    <row r="13" spans="1:19" ht="13.8">
      <c r="A13" s="211" t="s">
        <v>193</v>
      </c>
      <c r="B13" s="212">
        <v>21</v>
      </c>
      <c r="C13" s="212">
        <v>24</v>
      </c>
      <c r="D13" s="212">
        <v>244</v>
      </c>
      <c r="E13" s="212">
        <v>0</v>
      </c>
      <c r="F13" s="212">
        <v>125</v>
      </c>
      <c r="G13" s="212">
        <v>12</v>
      </c>
      <c r="H13" s="212">
        <v>23</v>
      </c>
      <c r="I13" s="212">
        <v>24</v>
      </c>
      <c r="J13" s="212">
        <v>1</v>
      </c>
      <c r="K13" s="212">
        <v>8</v>
      </c>
      <c r="L13" s="212">
        <v>29</v>
      </c>
      <c r="M13" s="212">
        <v>32</v>
      </c>
      <c r="N13" s="212">
        <v>4</v>
      </c>
      <c r="O13" s="212">
        <v>9</v>
      </c>
      <c r="P13" s="212">
        <v>56</v>
      </c>
      <c r="Q13" s="212">
        <v>70</v>
      </c>
      <c r="R13" s="213">
        <v>682</v>
      </c>
      <c r="S13" s="214">
        <v>1.4791038625864799E-2</v>
      </c>
    </row>
    <row r="14" spans="1:19" ht="41.4">
      <c r="A14" s="211" t="s">
        <v>194</v>
      </c>
      <c r="B14" s="212">
        <v>134</v>
      </c>
      <c r="C14" s="212">
        <v>112</v>
      </c>
      <c r="D14" s="212">
        <v>1039</v>
      </c>
      <c r="E14" s="212">
        <v>0</v>
      </c>
      <c r="F14" s="212">
        <v>267</v>
      </c>
      <c r="G14" s="212">
        <v>113</v>
      </c>
      <c r="H14" s="212">
        <v>67</v>
      </c>
      <c r="I14" s="212">
        <v>142</v>
      </c>
      <c r="J14" s="212">
        <v>30</v>
      </c>
      <c r="K14" s="212">
        <v>75</v>
      </c>
      <c r="L14" s="212">
        <v>135</v>
      </c>
      <c r="M14" s="212">
        <v>34</v>
      </c>
      <c r="N14" s="212">
        <v>30</v>
      </c>
      <c r="O14" s="212">
        <v>32</v>
      </c>
      <c r="P14" s="212">
        <v>79</v>
      </c>
      <c r="Q14" s="212">
        <v>268</v>
      </c>
      <c r="R14" s="213">
        <v>2557</v>
      </c>
      <c r="S14" s="214">
        <v>5.5455550977032683E-2</v>
      </c>
    </row>
    <row r="15" spans="1:19" ht="13.8">
      <c r="A15" s="215" t="s">
        <v>134</v>
      </c>
      <c r="B15" s="212">
        <v>69</v>
      </c>
      <c r="C15" s="212">
        <v>27</v>
      </c>
      <c r="D15" s="212">
        <v>40</v>
      </c>
      <c r="E15" s="212">
        <v>478</v>
      </c>
      <c r="F15" s="212">
        <v>4</v>
      </c>
      <c r="G15" s="212">
        <v>38</v>
      </c>
      <c r="H15" s="212">
        <v>38</v>
      </c>
      <c r="I15" s="212">
        <v>21</v>
      </c>
      <c r="J15" s="212">
        <v>9</v>
      </c>
      <c r="K15" s="212">
        <v>42</v>
      </c>
      <c r="L15" s="212">
        <v>120</v>
      </c>
      <c r="M15" s="212">
        <v>22</v>
      </c>
      <c r="N15" s="212">
        <v>8</v>
      </c>
      <c r="O15" s="212">
        <v>11</v>
      </c>
      <c r="P15" s="212">
        <v>25</v>
      </c>
      <c r="Q15" s="212">
        <v>81</v>
      </c>
      <c r="R15" s="213">
        <v>1033</v>
      </c>
      <c r="S15" s="214">
        <v>2.2403435338003427E-2</v>
      </c>
    </row>
    <row r="16" spans="1:19" ht="13.8">
      <c r="A16" s="211" t="s">
        <v>128</v>
      </c>
      <c r="B16" s="216">
        <v>436</v>
      </c>
      <c r="C16" s="216">
        <v>696</v>
      </c>
      <c r="D16" s="216">
        <v>2831</v>
      </c>
      <c r="E16" s="216">
        <v>12</v>
      </c>
      <c r="F16" s="216">
        <v>382</v>
      </c>
      <c r="G16" s="216">
        <v>273</v>
      </c>
      <c r="H16" s="216">
        <v>166</v>
      </c>
      <c r="I16" s="216">
        <v>332</v>
      </c>
      <c r="J16" s="216">
        <v>93</v>
      </c>
      <c r="K16" s="216">
        <v>193</v>
      </c>
      <c r="L16" s="216">
        <v>764</v>
      </c>
      <c r="M16" s="216">
        <v>267</v>
      </c>
      <c r="N16" s="216">
        <v>86</v>
      </c>
      <c r="O16" s="216">
        <v>138</v>
      </c>
      <c r="P16" s="216">
        <v>924</v>
      </c>
      <c r="Q16" s="216">
        <v>1066</v>
      </c>
      <c r="R16" s="213">
        <v>8659</v>
      </c>
      <c r="S16" s="214">
        <v>0.18779413997267344</v>
      </c>
    </row>
    <row r="17" spans="1:19" ht="13.8">
      <c r="A17" s="217" t="s">
        <v>2</v>
      </c>
      <c r="B17" s="218">
        <v>4151</v>
      </c>
      <c r="C17" s="218">
        <v>2332</v>
      </c>
      <c r="D17" s="218">
        <v>13283</v>
      </c>
      <c r="E17" s="218">
        <v>529</v>
      </c>
      <c r="F17" s="218">
        <v>2881</v>
      </c>
      <c r="G17" s="218">
        <v>2390</v>
      </c>
      <c r="H17" s="218">
        <v>1924</v>
      </c>
      <c r="I17" s="218">
        <v>2090</v>
      </c>
      <c r="J17" s="218">
        <v>792</v>
      </c>
      <c r="K17" s="218">
        <v>1536</v>
      </c>
      <c r="L17" s="218">
        <v>4242</v>
      </c>
      <c r="M17" s="218">
        <v>1573</v>
      </c>
      <c r="N17" s="218">
        <v>595</v>
      </c>
      <c r="O17" s="218">
        <v>641</v>
      </c>
      <c r="P17" s="218">
        <v>2527</v>
      </c>
      <c r="Q17" s="218">
        <v>4623</v>
      </c>
      <c r="R17" s="218">
        <v>46109</v>
      </c>
      <c r="S17" s="219">
        <v>1</v>
      </c>
    </row>
  </sheetData>
  <mergeCells count="1">
    <mergeCell ref="A1:S1"/>
  </mergeCells>
  <printOptions horizontalCentered="1"/>
  <pageMargins left="0.78740157480314965" right="0.19685039370078741" top="0.39370078740157483" bottom="0.19685039370078741" header="0.11811023622047245" footer="0.51181102362204722"/>
  <pageSetup paperSize="9" scale="99"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4:R20"/>
  <sheetViews>
    <sheetView zoomScaleNormal="100" workbookViewId="0">
      <selection activeCell="R20" sqref="R20"/>
    </sheetView>
  </sheetViews>
  <sheetFormatPr baseColWidth="10" defaultRowHeight="13.2"/>
  <cols>
    <col min="1" max="1" width="12.21875" customWidth="1"/>
    <col min="2" max="17" width="6.6640625" customWidth="1"/>
    <col min="18" max="18" width="12.21875" customWidth="1"/>
  </cols>
  <sheetData>
    <row r="4" spans="1:18" ht="15.6">
      <c r="A4" s="537" t="s">
        <v>310</v>
      </c>
      <c r="B4" s="537"/>
      <c r="C4" s="537"/>
      <c r="D4" s="537"/>
      <c r="E4" s="537"/>
      <c r="F4" s="537"/>
      <c r="G4" s="537"/>
      <c r="H4" s="537"/>
      <c r="I4" s="537"/>
      <c r="J4" s="537"/>
      <c r="K4" s="537"/>
      <c r="L4" s="537"/>
      <c r="M4" s="537"/>
      <c r="N4" s="537"/>
      <c r="O4" s="537"/>
      <c r="P4" s="537"/>
      <c r="Q4" s="537"/>
    </row>
    <row r="6" spans="1:18" ht="15.6">
      <c r="A6" s="101"/>
      <c r="B6" s="101"/>
      <c r="C6" s="101"/>
      <c r="D6" s="101"/>
      <c r="E6" s="101"/>
      <c r="F6" s="101"/>
      <c r="G6" s="101"/>
      <c r="H6" s="101"/>
      <c r="I6" s="101"/>
      <c r="J6" s="101"/>
      <c r="K6" s="101"/>
      <c r="L6" s="101"/>
      <c r="M6" s="101"/>
      <c r="N6" s="101"/>
      <c r="O6" s="101"/>
      <c r="P6" s="101"/>
      <c r="Q6" s="101"/>
    </row>
    <row r="7" spans="1:18" ht="66">
      <c r="A7" s="102">
        <v>2020</v>
      </c>
      <c r="B7" s="103" t="s">
        <v>122</v>
      </c>
      <c r="C7" s="104" t="s">
        <v>121</v>
      </c>
      <c r="D7" s="103" t="s">
        <v>37</v>
      </c>
      <c r="E7" s="103" t="s">
        <v>33</v>
      </c>
      <c r="F7" s="103" t="s">
        <v>0</v>
      </c>
      <c r="G7" s="103" t="s">
        <v>120</v>
      </c>
      <c r="H7" s="103" t="s">
        <v>35</v>
      </c>
      <c r="I7" s="103" t="s">
        <v>118</v>
      </c>
      <c r="J7" s="103" t="s">
        <v>123</v>
      </c>
      <c r="K7" s="103" t="s">
        <v>124</v>
      </c>
      <c r="L7" s="103" t="s">
        <v>117</v>
      </c>
      <c r="M7" s="104" t="s">
        <v>125</v>
      </c>
      <c r="N7" s="103" t="s">
        <v>41</v>
      </c>
      <c r="O7" s="103" t="s">
        <v>42</v>
      </c>
      <c r="P7" s="103" t="s">
        <v>119</v>
      </c>
      <c r="Q7" s="103" t="s">
        <v>116</v>
      </c>
      <c r="R7" s="105" t="s">
        <v>129</v>
      </c>
    </row>
    <row r="8" spans="1:18">
      <c r="A8" s="106" t="s">
        <v>82</v>
      </c>
      <c r="B8" s="60">
        <v>2443</v>
      </c>
      <c r="C8" s="61">
        <v>1382</v>
      </c>
      <c r="D8" s="61">
        <v>7783</v>
      </c>
      <c r="E8" s="61">
        <v>207</v>
      </c>
      <c r="F8" s="61">
        <v>1830</v>
      </c>
      <c r="G8" s="61">
        <v>1436</v>
      </c>
      <c r="H8" s="61">
        <v>1138</v>
      </c>
      <c r="I8" s="61">
        <v>1132</v>
      </c>
      <c r="J8" s="61">
        <v>504</v>
      </c>
      <c r="K8" s="61">
        <v>967</v>
      </c>
      <c r="L8" s="61">
        <v>1617</v>
      </c>
      <c r="M8" s="61">
        <v>905</v>
      </c>
      <c r="N8" s="61">
        <v>303</v>
      </c>
      <c r="O8" s="61">
        <v>381</v>
      </c>
      <c r="P8" s="61">
        <v>1331</v>
      </c>
      <c r="Q8" s="61">
        <v>2471</v>
      </c>
      <c r="R8" s="108">
        <v>21738</v>
      </c>
    </row>
    <row r="9" spans="1:18">
      <c r="A9" s="106" t="s">
        <v>83</v>
      </c>
      <c r="B9" s="61">
        <v>2601</v>
      </c>
      <c r="C9" s="61">
        <v>1492</v>
      </c>
      <c r="D9" s="61">
        <v>8056</v>
      </c>
      <c r="E9" s="61">
        <v>219</v>
      </c>
      <c r="F9" s="61">
        <v>1795</v>
      </c>
      <c r="G9" s="61">
        <v>1461</v>
      </c>
      <c r="H9" s="61">
        <v>1226</v>
      </c>
      <c r="I9" s="61">
        <v>1205</v>
      </c>
      <c r="J9" s="61">
        <v>494</v>
      </c>
      <c r="K9" s="61">
        <v>1011</v>
      </c>
      <c r="L9" s="61">
        <v>1713</v>
      </c>
      <c r="M9" s="61">
        <v>1013</v>
      </c>
      <c r="N9" s="61">
        <v>347</v>
      </c>
      <c r="O9" s="61">
        <v>361</v>
      </c>
      <c r="P9" s="61">
        <v>1469</v>
      </c>
      <c r="Q9" s="61">
        <v>2575</v>
      </c>
      <c r="R9" s="108">
        <v>22705</v>
      </c>
    </row>
    <row r="10" spans="1:18">
      <c r="A10" s="106" t="s">
        <v>84</v>
      </c>
      <c r="B10" s="326">
        <v>1847</v>
      </c>
      <c r="C10" s="326">
        <v>845</v>
      </c>
      <c r="D10" s="326">
        <v>5223</v>
      </c>
      <c r="E10" s="326">
        <v>80</v>
      </c>
      <c r="F10" s="326">
        <v>1184</v>
      </c>
      <c r="G10" s="326">
        <v>966</v>
      </c>
      <c r="H10" s="326">
        <v>838</v>
      </c>
      <c r="I10" s="326">
        <v>794</v>
      </c>
      <c r="J10" s="326">
        <v>368</v>
      </c>
      <c r="K10" s="326">
        <v>725</v>
      </c>
      <c r="L10" s="326">
        <v>1039</v>
      </c>
      <c r="M10" s="326">
        <v>743</v>
      </c>
      <c r="N10" s="326">
        <v>243</v>
      </c>
      <c r="O10" s="326">
        <v>249</v>
      </c>
      <c r="P10" s="326">
        <v>957</v>
      </c>
      <c r="Q10" s="326">
        <v>1560</v>
      </c>
      <c r="R10" s="108">
        <v>15627</v>
      </c>
    </row>
    <row r="11" spans="1:18">
      <c r="A11" s="106" t="s">
        <v>85</v>
      </c>
      <c r="B11" s="325">
        <v>1</v>
      </c>
      <c r="C11" s="325">
        <v>0</v>
      </c>
      <c r="D11" s="325">
        <v>2</v>
      </c>
      <c r="E11" s="325">
        <v>0</v>
      </c>
      <c r="F11" s="325">
        <v>1</v>
      </c>
      <c r="G11" s="325">
        <v>3</v>
      </c>
      <c r="H11" s="325">
        <v>0</v>
      </c>
      <c r="I11" s="325">
        <v>0</v>
      </c>
      <c r="J11" s="325">
        <v>0</v>
      </c>
      <c r="K11" s="325">
        <v>0</v>
      </c>
      <c r="L11" s="325">
        <v>1</v>
      </c>
      <c r="M11" s="325">
        <v>0</v>
      </c>
      <c r="N11" s="325">
        <v>0</v>
      </c>
      <c r="O11" s="325">
        <v>0</v>
      </c>
      <c r="P11" s="325">
        <v>0</v>
      </c>
      <c r="Q11" s="325">
        <v>4</v>
      </c>
      <c r="R11" s="108">
        <v>11</v>
      </c>
    </row>
    <row r="12" spans="1:18">
      <c r="A12" s="106" t="s">
        <v>86</v>
      </c>
      <c r="B12" s="325">
        <v>1</v>
      </c>
      <c r="C12" s="325">
        <v>0</v>
      </c>
      <c r="D12" s="325">
        <v>50</v>
      </c>
      <c r="E12" s="325">
        <v>0</v>
      </c>
      <c r="F12" s="325">
        <v>1</v>
      </c>
      <c r="G12" s="325">
        <v>5</v>
      </c>
      <c r="H12" s="325">
        <v>1</v>
      </c>
      <c r="I12" s="325">
        <v>2</v>
      </c>
      <c r="J12" s="325">
        <v>0</v>
      </c>
      <c r="K12" s="325">
        <v>7</v>
      </c>
      <c r="L12" s="325">
        <v>7</v>
      </c>
      <c r="M12" s="325">
        <v>6</v>
      </c>
      <c r="N12" s="325">
        <v>0</v>
      </c>
      <c r="O12" s="325">
        <v>0</v>
      </c>
      <c r="P12" s="325">
        <v>2</v>
      </c>
      <c r="Q12" s="325">
        <v>7</v>
      </c>
      <c r="R12" s="108">
        <v>86</v>
      </c>
    </row>
    <row r="13" spans="1:18">
      <c r="A13" s="106" t="s">
        <v>87</v>
      </c>
      <c r="B13" s="326">
        <v>662</v>
      </c>
      <c r="C13" s="326">
        <v>518</v>
      </c>
      <c r="D13" s="326">
        <v>2517</v>
      </c>
      <c r="E13" s="326">
        <v>26</v>
      </c>
      <c r="F13" s="326">
        <v>338</v>
      </c>
      <c r="G13" s="325">
        <v>607</v>
      </c>
      <c r="H13" s="326">
        <v>21</v>
      </c>
      <c r="I13" s="326">
        <v>272</v>
      </c>
      <c r="J13" s="326">
        <v>168</v>
      </c>
      <c r="K13" s="326">
        <v>389</v>
      </c>
      <c r="L13" s="326">
        <v>621</v>
      </c>
      <c r="M13" s="326">
        <v>538</v>
      </c>
      <c r="N13" s="326">
        <v>123</v>
      </c>
      <c r="O13" s="326">
        <v>102</v>
      </c>
      <c r="P13" s="326">
        <v>297</v>
      </c>
      <c r="Q13" s="326">
        <v>636</v>
      </c>
      <c r="R13" s="108">
        <v>6919</v>
      </c>
    </row>
    <row r="14" spans="1:18">
      <c r="A14" s="106" t="s">
        <v>88</v>
      </c>
      <c r="B14" s="61">
        <v>969</v>
      </c>
      <c r="C14" s="61">
        <v>828</v>
      </c>
      <c r="D14" s="61">
        <v>2978</v>
      </c>
      <c r="E14" s="61">
        <v>109</v>
      </c>
      <c r="F14" s="61">
        <v>837</v>
      </c>
      <c r="G14" s="325">
        <v>824</v>
      </c>
      <c r="H14" s="61">
        <v>21</v>
      </c>
      <c r="I14" s="61">
        <v>758</v>
      </c>
      <c r="J14" s="61">
        <v>293</v>
      </c>
      <c r="K14" s="61">
        <v>409</v>
      </c>
      <c r="L14" s="61">
        <v>783</v>
      </c>
      <c r="M14" s="61">
        <v>659</v>
      </c>
      <c r="N14" s="61">
        <v>289</v>
      </c>
      <c r="O14" s="61">
        <v>208</v>
      </c>
      <c r="P14" s="61">
        <v>679</v>
      </c>
      <c r="Q14" s="61">
        <v>1335</v>
      </c>
      <c r="R14" s="108">
        <v>10185</v>
      </c>
    </row>
    <row r="15" spans="1:18">
      <c r="A15" s="106" t="s">
        <v>89</v>
      </c>
      <c r="B15" s="325">
        <v>1524</v>
      </c>
      <c r="C15" s="61">
        <v>435</v>
      </c>
      <c r="D15" s="61">
        <v>127</v>
      </c>
      <c r="E15" s="61">
        <v>0</v>
      </c>
      <c r="F15" s="61">
        <v>279</v>
      </c>
      <c r="G15" s="325">
        <v>491</v>
      </c>
      <c r="H15" s="61">
        <v>19</v>
      </c>
      <c r="I15" s="61">
        <v>927</v>
      </c>
      <c r="J15" s="61">
        <v>181</v>
      </c>
      <c r="K15" s="61">
        <v>272</v>
      </c>
      <c r="L15" s="61">
        <v>783</v>
      </c>
      <c r="M15" s="61">
        <v>638</v>
      </c>
      <c r="N15" s="61">
        <v>148</v>
      </c>
      <c r="O15" s="61">
        <v>119</v>
      </c>
      <c r="P15" s="61">
        <v>93</v>
      </c>
      <c r="Q15" s="61">
        <v>1345</v>
      </c>
      <c r="R15" s="108">
        <v>6612</v>
      </c>
    </row>
    <row r="16" spans="1:18">
      <c r="A16" s="106" t="s">
        <v>90</v>
      </c>
      <c r="B16" s="325">
        <v>1996</v>
      </c>
      <c r="C16" s="61">
        <v>1088</v>
      </c>
      <c r="D16" s="61">
        <v>1284</v>
      </c>
      <c r="E16" s="61">
        <v>41</v>
      </c>
      <c r="F16" s="61">
        <v>1088</v>
      </c>
      <c r="G16" s="325">
        <v>1058</v>
      </c>
      <c r="H16" s="61">
        <v>89</v>
      </c>
      <c r="I16" s="61">
        <v>1241</v>
      </c>
      <c r="J16" s="61">
        <v>420</v>
      </c>
      <c r="K16" s="61">
        <v>677</v>
      </c>
      <c r="L16" s="61">
        <v>1232</v>
      </c>
      <c r="M16" s="61">
        <v>930</v>
      </c>
      <c r="N16" s="61">
        <v>385</v>
      </c>
      <c r="O16" s="61">
        <v>389</v>
      </c>
      <c r="P16" s="61">
        <v>1081</v>
      </c>
      <c r="Q16" s="61">
        <v>1802</v>
      </c>
      <c r="R16" s="108">
        <v>12379</v>
      </c>
    </row>
    <row r="17" spans="1:18">
      <c r="A17" s="106" t="s">
        <v>91</v>
      </c>
      <c r="B17" s="61">
        <v>2113</v>
      </c>
      <c r="C17" s="61">
        <v>1185</v>
      </c>
      <c r="D17" s="61">
        <v>5212</v>
      </c>
      <c r="E17" s="61">
        <v>163</v>
      </c>
      <c r="F17" s="61">
        <v>1169</v>
      </c>
      <c r="G17" s="61">
        <v>1138</v>
      </c>
      <c r="H17" s="61">
        <v>822</v>
      </c>
      <c r="I17" s="61">
        <v>1097</v>
      </c>
      <c r="J17" s="61">
        <v>388</v>
      </c>
      <c r="K17" s="61">
        <v>797</v>
      </c>
      <c r="L17" s="61">
        <v>1192</v>
      </c>
      <c r="M17" s="61">
        <v>869</v>
      </c>
      <c r="N17" s="61">
        <v>350</v>
      </c>
      <c r="O17" s="61">
        <v>344</v>
      </c>
      <c r="P17" s="61">
        <v>1056</v>
      </c>
      <c r="Q17" s="61">
        <v>2074</v>
      </c>
      <c r="R17" s="108">
        <v>16613</v>
      </c>
    </row>
    <row r="18" spans="1:18">
      <c r="A18" s="106" t="s">
        <v>92</v>
      </c>
      <c r="B18" s="326">
        <v>315</v>
      </c>
      <c r="C18" s="326">
        <v>174</v>
      </c>
      <c r="D18" s="326">
        <v>736</v>
      </c>
      <c r="E18" s="326">
        <v>17</v>
      </c>
      <c r="F18" s="326">
        <v>155</v>
      </c>
      <c r="G18" s="326">
        <v>218</v>
      </c>
      <c r="H18" s="326">
        <v>155</v>
      </c>
      <c r="I18" s="326">
        <v>133</v>
      </c>
      <c r="J18" s="326">
        <v>63</v>
      </c>
      <c r="K18" s="326">
        <v>123</v>
      </c>
      <c r="L18" s="326">
        <v>220</v>
      </c>
      <c r="M18" s="326">
        <v>167</v>
      </c>
      <c r="N18" s="326">
        <v>34</v>
      </c>
      <c r="O18" s="326">
        <v>35</v>
      </c>
      <c r="P18" s="326">
        <v>133</v>
      </c>
      <c r="Q18" s="326">
        <v>290</v>
      </c>
      <c r="R18" s="108">
        <v>2803</v>
      </c>
    </row>
    <row r="19" spans="1:18" ht="18" customHeight="1">
      <c r="A19" s="106" t="s">
        <v>93</v>
      </c>
      <c r="B19" s="61">
        <v>1869</v>
      </c>
      <c r="C19" s="61">
        <v>989</v>
      </c>
      <c r="D19" s="61">
        <v>4215</v>
      </c>
      <c r="E19" s="61">
        <v>136</v>
      </c>
      <c r="F19" s="61">
        <v>1065</v>
      </c>
      <c r="G19" s="61">
        <v>948</v>
      </c>
      <c r="H19" s="61">
        <v>792</v>
      </c>
      <c r="I19" s="61">
        <v>875</v>
      </c>
      <c r="J19" s="61">
        <v>323</v>
      </c>
      <c r="K19" s="61">
        <v>651</v>
      </c>
      <c r="L19" s="61">
        <v>1022</v>
      </c>
      <c r="M19" s="61">
        <v>714</v>
      </c>
      <c r="N19" s="61">
        <v>257</v>
      </c>
      <c r="O19" s="61">
        <v>302</v>
      </c>
      <c r="P19" s="61">
        <v>842</v>
      </c>
      <c r="Q19" s="61">
        <v>1733</v>
      </c>
      <c r="R19" s="108">
        <v>14083</v>
      </c>
    </row>
    <row r="20" spans="1:18">
      <c r="A20" s="109" t="s">
        <v>309</v>
      </c>
      <c r="B20" s="110">
        <v>5062</v>
      </c>
      <c r="C20" s="110">
        <v>3078</v>
      </c>
      <c r="D20" s="110">
        <v>14554</v>
      </c>
      <c r="E20" s="110">
        <v>518</v>
      </c>
      <c r="F20" s="110">
        <v>3823</v>
      </c>
      <c r="G20" s="110">
        <v>2670</v>
      </c>
      <c r="H20" s="110">
        <v>2014</v>
      </c>
      <c r="I20" s="110">
        <v>3400</v>
      </c>
      <c r="J20" s="110">
        <v>948</v>
      </c>
      <c r="K20" s="110">
        <v>2004</v>
      </c>
      <c r="L20" s="110">
        <v>3806</v>
      </c>
      <c r="M20" s="110">
        <v>2441</v>
      </c>
      <c r="N20" s="110">
        <v>896</v>
      </c>
      <c r="O20" s="110">
        <v>912</v>
      </c>
      <c r="P20" s="110">
        <v>3180</v>
      </c>
      <c r="Q20" s="110">
        <v>5319</v>
      </c>
      <c r="R20" s="108">
        <v>37520</v>
      </c>
    </row>
  </sheetData>
  <mergeCells count="1">
    <mergeCell ref="A4:Q4"/>
  </mergeCells>
  <printOptions horizontalCentered="1"/>
  <pageMargins left="0.78740157480314965" right="0.19685039370078741" top="0.47244094488188981" bottom="0.19685039370078741" header="0.31496062992125984" footer="0.19685039370078741"/>
  <pageSetup paperSize="9" orientation="landscape"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2:T22"/>
  <sheetViews>
    <sheetView zoomScaleNormal="100" workbookViewId="0">
      <selection activeCell="T4" sqref="T4:U15"/>
    </sheetView>
  </sheetViews>
  <sheetFormatPr baseColWidth="10" defaultRowHeight="13.2"/>
  <cols>
    <col min="1" max="1" width="9.44140625" customWidth="1"/>
    <col min="2" max="4" width="7.5546875" bestFit="1" customWidth="1"/>
    <col min="5" max="5" width="6.5546875" bestFit="1" customWidth="1"/>
    <col min="6" max="9" width="7.5546875" bestFit="1" customWidth="1"/>
    <col min="10" max="10" width="6.6640625" bestFit="1" customWidth="1"/>
    <col min="11" max="11" width="6.5546875" bestFit="1" customWidth="1"/>
    <col min="12" max="12" width="7.5546875" bestFit="1" customWidth="1"/>
    <col min="13" max="15" width="6.5546875" bestFit="1" customWidth="1"/>
    <col min="16" max="17" width="7.5546875" bestFit="1" customWidth="1"/>
    <col min="18" max="18" width="9.109375" bestFit="1" customWidth="1"/>
  </cols>
  <sheetData>
    <row r="2" spans="1:20" ht="15.6">
      <c r="A2" s="469" t="s">
        <v>366</v>
      </c>
      <c r="B2" s="469"/>
      <c r="C2" s="469"/>
      <c r="D2" s="469"/>
      <c r="E2" s="469"/>
      <c r="F2" s="469"/>
      <c r="G2" s="469"/>
      <c r="H2" s="469"/>
      <c r="I2" s="469"/>
      <c r="J2" s="469"/>
      <c r="K2" s="469"/>
      <c r="L2" s="469"/>
      <c r="M2" s="469"/>
      <c r="N2" s="469"/>
      <c r="O2" s="469"/>
      <c r="P2" s="469"/>
      <c r="Q2" s="469"/>
      <c r="R2" s="469"/>
    </row>
    <row r="3" spans="1:20">
      <c r="A3" s="51"/>
    </row>
    <row r="4" spans="1:20" ht="63" customHeight="1">
      <c r="A4" s="222">
        <v>2020</v>
      </c>
      <c r="B4" s="220" t="s">
        <v>122</v>
      </c>
      <c r="C4" s="220" t="s">
        <v>121</v>
      </c>
      <c r="D4" s="220" t="s">
        <v>37</v>
      </c>
      <c r="E4" s="220" t="s">
        <v>33</v>
      </c>
      <c r="F4" s="220" t="s">
        <v>0</v>
      </c>
      <c r="G4" s="220" t="s">
        <v>120</v>
      </c>
      <c r="H4" s="220" t="s">
        <v>35</v>
      </c>
      <c r="I4" s="220" t="s">
        <v>118</v>
      </c>
      <c r="J4" s="220" t="s">
        <v>123</v>
      </c>
      <c r="K4" s="220" t="s">
        <v>124</v>
      </c>
      <c r="L4" s="220" t="s">
        <v>117</v>
      </c>
      <c r="M4" s="220" t="s">
        <v>125</v>
      </c>
      <c r="N4" s="220" t="s">
        <v>41</v>
      </c>
      <c r="O4" s="220" t="s">
        <v>42</v>
      </c>
      <c r="P4" s="220" t="s">
        <v>119</v>
      </c>
      <c r="Q4" s="220" t="s">
        <v>116</v>
      </c>
      <c r="R4" s="223" t="s">
        <v>303</v>
      </c>
      <c r="T4" s="402"/>
    </row>
    <row r="5" spans="1:20">
      <c r="A5" s="224" t="s">
        <v>82</v>
      </c>
      <c r="B5" s="60">
        <v>26276</v>
      </c>
      <c r="C5" s="61">
        <v>13106</v>
      </c>
      <c r="D5" s="61">
        <v>65832</v>
      </c>
      <c r="E5" s="61">
        <v>4541</v>
      </c>
      <c r="F5" s="61">
        <v>13938</v>
      </c>
      <c r="G5" s="61">
        <v>14774</v>
      </c>
      <c r="H5" s="61">
        <v>11300</v>
      </c>
      <c r="I5" s="61">
        <v>9992</v>
      </c>
      <c r="J5" s="61">
        <v>4726</v>
      </c>
      <c r="K5" s="61">
        <v>9173</v>
      </c>
      <c r="L5" s="61">
        <v>14672</v>
      </c>
      <c r="M5" s="61">
        <v>9422</v>
      </c>
      <c r="N5" s="61">
        <v>2882</v>
      </c>
      <c r="O5" s="61">
        <v>2737</v>
      </c>
      <c r="P5" s="61">
        <v>12062</v>
      </c>
      <c r="Q5" s="61">
        <v>25005</v>
      </c>
      <c r="R5" s="113">
        <v>240438</v>
      </c>
    </row>
    <row r="6" spans="1:20">
      <c r="A6" s="224" t="s">
        <v>83</v>
      </c>
      <c r="B6" s="61">
        <v>27593</v>
      </c>
      <c r="C6" s="61">
        <v>13919</v>
      </c>
      <c r="D6" s="61">
        <v>66930</v>
      </c>
      <c r="E6" s="61">
        <v>5300</v>
      </c>
      <c r="F6" s="61">
        <v>12605</v>
      </c>
      <c r="G6" s="61">
        <v>15030</v>
      </c>
      <c r="H6" s="61">
        <v>11678</v>
      </c>
      <c r="I6" s="61">
        <v>10693</v>
      </c>
      <c r="J6" s="61">
        <v>4552</v>
      </c>
      <c r="K6" s="61">
        <v>8719</v>
      </c>
      <c r="L6" s="61">
        <v>15709</v>
      </c>
      <c r="M6" s="61">
        <v>9290</v>
      </c>
      <c r="N6" s="61">
        <v>2877</v>
      </c>
      <c r="O6" s="61">
        <v>2855</v>
      </c>
      <c r="P6" s="61">
        <v>12666</v>
      </c>
      <c r="Q6" s="61">
        <v>25762</v>
      </c>
      <c r="R6" s="113">
        <v>246178</v>
      </c>
      <c r="T6" s="47"/>
    </row>
    <row r="7" spans="1:20">
      <c r="A7" s="224" t="s">
        <v>84</v>
      </c>
      <c r="B7" s="326">
        <v>13958</v>
      </c>
      <c r="C7" s="326">
        <v>5029</v>
      </c>
      <c r="D7" s="326">
        <v>32467</v>
      </c>
      <c r="E7" s="326">
        <v>1615</v>
      </c>
      <c r="F7" s="326">
        <v>6084</v>
      </c>
      <c r="G7" s="326">
        <v>7232</v>
      </c>
      <c r="H7" s="326">
        <v>6651</v>
      </c>
      <c r="I7" s="326">
        <v>5365</v>
      </c>
      <c r="J7" s="326">
        <v>2599</v>
      </c>
      <c r="K7" s="326">
        <v>4779</v>
      </c>
      <c r="L7" s="326">
        <v>7594</v>
      </c>
      <c r="M7" s="326">
        <v>5445</v>
      </c>
      <c r="N7" s="326">
        <v>1690</v>
      </c>
      <c r="O7" s="326">
        <v>1603</v>
      </c>
      <c r="P7" s="326">
        <v>6544</v>
      </c>
      <c r="Q7" s="326">
        <v>10219</v>
      </c>
      <c r="R7" s="113">
        <v>118874</v>
      </c>
      <c r="T7" s="403"/>
    </row>
    <row r="8" spans="1:20">
      <c r="A8" s="224" t="s">
        <v>85</v>
      </c>
      <c r="B8" s="325">
        <v>2</v>
      </c>
      <c r="C8" s="325">
        <v>0</v>
      </c>
      <c r="D8" s="325">
        <v>14</v>
      </c>
      <c r="E8" s="325">
        <v>0</v>
      </c>
      <c r="F8" s="325">
        <v>3</v>
      </c>
      <c r="G8" s="325">
        <v>17</v>
      </c>
      <c r="H8" s="325">
        <v>0</v>
      </c>
      <c r="I8" s="325">
        <v>0</v>
      </c>
      <c r="J8" s="325">
        <v>0</v>
      </c>
      <c r="K8" s="325">
        <v>0</v>
      </c>
      <c r="L8" s="325">
        <v>2</v>
      </c>
      <c r="M8" s="325">
        <v>0</v>
      </c>
      <c r="N8" s="325">
        <v>0</v>
      </c>
      <c r="O8" s="325">
        <v>0</v>
      </c>
      <c r="P8" s="325">
        <v>0</v>
      </c>
      <c r="Q8" s="325">
        <v>41</v>
      </c>
      <c r="R8" s="113">
        <v>79</v>
      </c>
    </row>
    <row r="9" spans="1:20">
      <c r="A9" s="224" t="s">
        <v>86</v>
      </c>
      <c r="B9" s="325">
        <v>10</v>
      </c>
      <c r="C9" s="325">
        <v>3</v>
      </c>
      <c r="D9" s="325">
        <v>244</v>
      </c>
      <c r="E9" s="325">
        <v>0</v>
      </c>
      <c r="F9" s="325">
        <v>1</v>
      </c>
      <c r="G9" s="325">
        <v>31</v>
      </c>
      <c r="H9" s="325">
        <v>3</v>
      </c>
      <c r="I9" s="325">
        <v>8</v>
      </c>
      <c r="J9" s="325">
        <v>0</v>
      </c>
      <c r="K9" s="325">
        <v>67</v>
      </c>
      <c r="L9" s="325">
        <v>41</v>
      </c>
      <c r="M9" s="325">
        <v>28</v>
      </c>
      <c r="N9" s="325">
        <v>0</v>
      </c>
      <c r="O9" s="325">
        <v>0</v>
      </c>
      <c r="P9" s="325">
        <v>12</v>
      </c>
      <c r="Q9" s="325">
        <v>94</v>
      </c>
      <c r="R9" s="113">
        <v>542</v>
      </c>
    </row>
    <row r="10" spans="1:20">
      <c r="A10" s="224" t="s">
        <v>87</v>
      </c>
      <c r="B10" s="326">
        <v>4985</v>
      </c>
      <c r="C10" s="326">
        <v>3844</v>
      </c>
      <c r="D10" s="326">
        <v>17543</v>
      </c>
      <c r="E10" s="326">
        <v>535</v>
      </c>
      <c r="F10" s="326">
        <v>1793</v>
      </c>
      <c r="G10" s="325">
        <v>4830</v>
      </c>
      <c r="H10" s="326">
        <v>111</v>
      </c>
      <c r="I10" s="326">
        <v>1851</v>
      </c>
      <c r="J10" s="326">
        <v>889</v>
      </c>
      <c r="K10" s="326">
        <v>2545</v>
      </c>
      <c r="L10" s="326">
        <v>5021</v>
      </c>
      <c r="M10" s="326">
        <v>4426</v>
      </c>
      <c r="N10" s="326">
        <v>832</v>
      </c>
      <c r="O10" s="326">
        <v>627</v>
      </c>
      <c r="P10" s="326">
        <v>1987</v>
      </c>
      <c r="Q10" s="326">
        <v>4615</v>
      </c>
      <c r="R10" s="113">
        <v>56434</v>
      </c>
    </row>
    <row r="11" spans="1:20">
      <c r="A11" s="224" t="s">
        <v>88</v>
      </c>
      <c r="B11" s="61">
        <v>8356</v>
      </c>
      <c r="C11" s="61">
        <v>7258</v>
      </c>
      <c r="D11" s="61">
        <v>23522</v>
      </c>
      <c r="E11" s="61">
        <v>3614</v>
      </c>
      <c r="F11" s="61">
        <v>5888</v>
      </c>
      <c r="G11" s="325">
        <v>8850</v>
      </c>
      <c r="H11" s="61">
        <v>120</v>
      </c>
      <c r="I11" s="61">
        <v>6250</v>
      </c>
      <c r="J11" s="61">
        <v>2663</v>
      </c>
      <c r="K11" s="61">
        <v>3408</v>
      </c>
      <c r="L11" s="61">
        <v>7635</v>
      </c>
      <c r="M11" s="61">
        <v>6236</v>
      </c>
      <c r="N11" s="61">
        <v>2840</v>
      </c>
      <c r="O11" s="61">
        <v>1500</v>
      </c>
      <c r="P11" s="61">
        <v>6321</v>
      </c>
      <c r="Q11" s="61">
        <v>11936</v>
      </c>
      <c r="R11" s="113">
        <v>106397</v>
      </c>
    </row>
    <row r="12" spans="1:20">
      <c r="A12" s="224" t="s">
        <v>89</v>
      </c>
      <c r="B12" s="325">
        <v>15536</v>
      </c>
      <c r="C12" s="61">
        <v>3053</v>
      </c>
      <c r="D12" s="61">
        <v>465</v>
      </c>
      <c r="E12" s="61">
        <v>0</v>
      </c>
      <c r="F12" s="61">
        <v>1469</v>
      </c>
      <c r="G12" s="325">
        <v>3841</v>
      </c>
      <c r="H12" s="61">
        <v>72</v>
      </c>
      <c r="I12" s="61">
        <v>7789</v>
      </c>
      <c r="J12" s="61">
        <v>1159</v>
      </c>
      <c r="K12" s="61">
        <v>1717</v>
      </c>
      <c r="L12" s="61">
        <v>7275</v>
      </c>
      <c r="M12" s="61">
        <v>5837</v>
      </c>
      <c r="N12" s="61">
        <v>1175</v>
      </c>
      <c r="O12" s="61">
        <v>730</v>
      </c>
      <c r="P12" s="61">
        <v>519</v>
      </c>
      <c r="Q12" s="61">
        <v>11893</v>
      </c>
      <c r="R12" s="113">
        <v>62530</v>
      </c>
    </row>
    <row r="13" spans="1:20">
      <c r="A13" s="224" t="s">
        <v>90</v>
      </c>
      <c r="B13" s="325">
        <v>21561</v>
      </c>
      <c r="C13" s="61">
        <v>10399</v>
      </c>
      <c r="D13" s="61">
        <v>7509</v>
      </c>
      <c r="E13" s="61">
        <v>1003</v>
      </c>
      <c r="F13" s="61">
        <v>7789</v>
      </c>
      <c r="G13" s="325">
        <v>12016</v>
      </c>
      <c r="H13" s="61">
        <v>538</v>
      </c>
      <c r="I13" s="61">
        <v>11002</v>
      </c>
      <c r="J13" s="61">
        <v>4109</v>
      </c>
      <c r="K13" s="61">
        <v>6278</v>
      </c>
      <c r="L13" s="61">
        <v>12382</v>
      </c>
      <c r="M13" s="61">
        <v>9035</v>
      </c>
      <c r="N13" s="61">
        <v>3777</v>
      </c>
      <c r="O13" s="61">
        <v>3325</v>
      </c>
      <c r="P13" s="61">
        <v>10818</v>
      </c>
      <c r="Q13" s="61">
        <v>17255</v>
      </c>
      <c r="R13" s="113">
        <v>138796</v>
      </c>
    </row>
    <row r="14" spans="1:20">
      <c r="A14" s="224" t="s">
        <v>91</v>
      </c>
      <c r="B14" s="61">
        <v>23897</v>
      </c>
      <c r="C14" s="61">
        <v>11841</v>
      </c>
      <c r="D14" s="61">
        <v>48953</v>
      </c>
      <c r="E14" s="61">
        <v>4224</v>
      </c>
      <c r="F14" s="61">
        <v>9571</v>
      </c>
      <c r="G14" s="61">
        <v>13911</v>
      </c>
      <c r="H14" s="61">
        <v>7988</v>
      </c>
      <c r="I14" s="61">
        <v>10866</v>
      </c>
      <c r="J14" s="61">
        <v>3946</v>
      </c>
      <c r="K14" s="61">
        <v>7781</v>
      </c>
      <c r="L14" s="61">
        <v>12442</v>
      </c>
      <c r="M14" s="61">
        <v>8934</v>
      </c>
      <c r="N14" s="61">
        <v>3298</v>
      </c>
      <c r="O14" s="61">
        <v>2705</v>
      </c>
      <c r="P14" s="61">
        <v>9689</v>
      </c>
      <c r="Q14" s="61">
        <v>22431</v>
      </c>
      <c r="R14" s="113">
        <v>202477</v>
      </c>
      <c r="T14" s="47"/>
    </row>
    <row r="15" spans="1:20">
      <c r="A15" s="224" t="s">
        <v>92</v>
      </c>
      <c r="B15" s="326">
        <v>2464</v>
      </c>
      <c r="C15" s="326">
        <v>1186</v>
      </c>
      <c r="D15" s="326">
        <v>5041</v>
      </c>
      <c r="E15" s="326">
        <v>322</v>
      </c>
      <c r="F15" s="326">
        <v>745</v>
      </c>
      <c r="G15" s="326">
        <v>1834</v>
      </c>
      <c r="H15" s="326">
        <v>1049</v>
      </c>
      <c r="I15" s="326">
        <v>915</v>
      </c>
      <c r="J15" s="326">
        <v>459</v>
      </c>
      <c r="K15" s="326">
        <v>735</v>
      </c>
      <c r="L15" s="326">
        <v>1918</v>
      </c>
      <c r="M15" s="326">
        <v>1271</v>
      </c>
      <c r="N15" s="326">
        <v>184</v>
      </c>
      <c r="O15" s="326">
        <v>230</v>
      </c>
      <c r="P15" s="326">
        <v>990</v>
      </c>
      <c r="Q15" s="326">
        <v>2033</v>
      </c>
      <c r="R15" s="113">
        <v>21376</v>
      </c>
    </row>
    <row r="16" spans="1:20">
      <c r="A16" s="224" t="s">
        <v>93</v>
      </c>
      <c r="B16" s="61">
        <v>21480</v>
      </c>
      <c r="C16" s="61">
        <v>9681</v>
      </c>
      <c r="D16" s="61">
        <v>37632</v>
      </c>
      <c r="E16" s="61">
        <v>4204</v>
      </c>
      <c r="F16" s="61">
        <v>8408</v>
      </c>
      <c r="G16" s="61">
        <v>10776</v>
      </c>
      <c r="H16" s="61">
        <v>8585</v>
      </c>
      <c r="I16" s="61">
        <v>8483</v>
      </c>
      <c r="J16" s="61">
        <v>3321</v>
      </c>
      <c r="K16" s="61">
        <v>6135</v>
      </c>
      <c r="L16" s="61">
        <v>11089</v>
      </c>
      <c r="M16" s="61">
        <v>7794</v>
      </c>
      <c r="N16" s="61">
        <v>2229</v>
      </c>
      <c r="O16" s="61">
        <v>2586</v>
      </c>
      <c r="P16" s="61">
        <v>8442</v>
      </c>
      <c r="Q16" s="61">
        <v>18918</v>
      </c>
      <c r="R16" s="113">
        <v>169763</v>
      </c>
    </row>
    <row r="17" spans="1:18" ht="24.75" customHeight="1">
      <c r="A17" s="225" t="s">
        <v>312</v>
      </c>
      <c r="B17" s="64">
        <v>166107</v>
      </c>
      <c r="C17" s="64">
        <v>79312</v>
      </c>
      <c r="D17" s="64">
        <v>306179</v>
      </c>
      <c r="E17" s="64">
        <v>25356</v>
      </c>
      <c r="F17" s="64">
        <v>68298</v>
      </c>
      <c r="G17" s="64">
        <v>93156</v>
      </c>
      <c r="H17" s="64">
        <v>48089</v>
      </c>
      <c r="I17" s="64">
        <v>73215</v>
      </c>
      <c r="J17" s="64">
        <v>28440</v>
      </c>
      <c r="K17" s="64">
        <v>51313</v>
      </c>
      <c r="L17" s="64">
        <v>95785</v>
      </c>
      <c r="M17" s="64">
        <v>67705</v>
      </c>
      <c r="N17" s="64">
        <v>21776</v>
      </c>
      <c r="O17" s="64">
        <v>18899</v>
      </c>
      <c r="P17" s="64">
        <v>70058</v>
      </c>
      <c r="Q17" s="64">
        <v>150196</v>
      </c>
      <c r="R17" s="64">
        <v>1363884</v>
      </c>
    </row>
    <row r="22" spans="1:18">
      <c r="Q22" s="47"/>
    </row>
  </sheetData>
  <mergeCells count="1">
    <mergeCell ref="A2:R2"/>
  </mergeCells>
  <printOptions horizontalCentered="1"/>
  <pageMargins left="0.78740157480314965" right="0.19685039370078741" top="0.39370078740157483" bottom="0.51181102362204722" header="0.51181102362204722" footer="0.51181102362204722"/>
  <pageSetup paperSize="9" orientation="landscape"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31"/>
  <sheetViews>
    <sheetView topLeftCell="A10" zoomScaleNormal="100" zoomScaleSheetLayoutView="85" workbookViewId="0">
      <selection activeCell="E26" sqref="E26:N27"/>
    </sheetView>
  </sheetViews>
  <sheetFormatPr baseColWidth="10" defaultRowHeight="13.2"/>
  <cols>
    <col min="1" max="1" width="10" bestFit="1" customWidth="1"/>
    <col min="2" max="2" width="1" style="52" customWidth="1"/>
    <col min="3" max="3" width="14.88671875" customWidth="1"/>
    <col min="4" max="4" width="7.44140625" bestFit="1" customWidth="1"/>
    <col min="5" max="5" width="13.21875" style="52" customWidth="1"/>
    <col min="6" max="6" width="2" style="52" customWidth="1"/>
    <col min="7" max="7" width="14.88671875" customWidth="1"/>
    <col min="8" max="8" width="6.88671875" customWidth="1"/>
    <col min="9" max="9" width="13.21875" customWidth="1"/>
    <col min="10" max="10" width="2" style="52" customWidth="1"/>
    <col min="11" max="11" width="14.88671875" customWidth="1"/>
    <col min="12" max="12" width="7" bestFit="1" customWidth="1"/>
    <col min="13" max="13" width="2" style="52" customWidth="1"/>
    <col min="14" max="14" width="14.88671875" customWidth="1"/>
    <col min="15" max="15" width="7.109375" bestFit="1" customWidth="1"/>
    <col min="16" max="16" width="14.88671875" customWidth="1"/>
  </cols>
  <sheetData>
    <row r="1" spans="1:16" ht="15.6">
      <c r="A1" s="474" t="s">
        <v>367</v>
      </c>
      <c r="B1" s="474"/>
      <c r="C1" s="474"/>
      <c r="D1" s="474"/>
      <c r="E1" s="474"/>
      <c r="F1" s="474"/>
      <c r="G1" s="474"/>
      <c r="H1" s="474"/>
      <c r="I1" s="474"/>
      <c r="J1" s="474"/>
      <c r="K1" s="474"/>
      <c r="L1" s="474"/>
      <c r="M1" s="474"/>
      <c r="N1" s="474"/>
      <c r="O1" s="474"/>
      <c r="P1" s="474"/>
    </row>
    <row r="2" spans="1:16" ht="31.5" customHeight="1"/>
    <row r="3" spans="1:16" ht="38.25" customHeight="1">
      <c r="A3" s="542">
        <v>2020</v>
      </c>
      <c r="B3" s="539"/>
      <c r="C3" s="544" t="s">
        <v>98</v>
      </c>
      <c r="D3" s="544"/>
      <c r="E3" s="545"/>
      <c r="F3" s="539"/>
      <c r="G3" s="546" t="s">
        <v>99</v>
      </c>
      <c r="H3" s="546"/>
      <c r="I3" s="547"/>
      <c r="J3" s="539"/>
      <c r="K3" s="352" t="s">
        <v>100</v>
      </c>
      <c r="L3" s="353"/>
      <c r="M3" s="539"/>
      <c r="N3" s="548" t="s">
        <v>101</v>
      </c>
      <c r="O3" s="549"/>
      <c r="P3" s="550"/>
    </row>
    <row r="4" spans="1:16" ht="34.5" customHeight="1">
      <c r="A4" s="543"/>
      <c r="B4" s="540"/>
      <c r="C4" s="73" t="s">
        <v>329</v>
      </c>
      <c r="D4" s="428" t="s">
        <v>307</v>
      </c>
      <c r="E4" s="328" t="s">
        <v>104</v>
      </c>
      <c r="F4" s="540"/>
      <c r="G4" s="73" t="s">
        <v>329</v>
      </c>
      <c r="H4" s="428" t="s">
        <v>307</v>
      </c>
      <c r="I4" s="328" t="s">
        <v>104</v>
      </c>
      <c r="J4" s="540"/>
      <c r="K4" s="328" t="s">
        <v>105</v>
      </c>
      <c r="L4" s="428" t="s">
        <v>307</v>
      </c>
      <c r="M4" s="540"/>
      <c r="N4" s="328" t="s">
        <v>105</v>
      </c>
      <c r="O4" s="428" t="s">
        <v>307</v>
      </c>
      <c r="P4" s="74" t="s">
        <v>104</v>
      </c>
    </row>
    <row r="5" spans="1:16" ht="13.5" customHeight="1">
      <c r="A5" s="362">
        <v>43831</v>
      </c>
      <c r="B5" s="540"/>
      <c r="C5" s="76">
        <v>2093</v>
      </c>
      <c r="D5" s="356">
        <v>0.24287410926365796</v>
      </c>
      <c r="E5" s="76">
        <v>652</v>
      </c>
      <c r="F5" s="540"/>
      <c r="G5" s="76">
        <v>2857</v>
      </c>
      <c r="H5" s="356">
        <v>0.26583961010190521</v>
      </c>
      <c r="I5" s="76">
        <v>1164</v>
      </c>
      <c r="J5" s="540"/>
      <c r="K5" s="76">
        <v>3819</v>
      </c>
      <c r="L5" s="356">
        <v>0.48368298368298368</v>
      </c>
      <c r="M5" s="540"/>
      <c r="N5" s="76">
        <v>2941</v>
      </c>
      <c r="O5" s="356">
        <v>1.8536082474226805</v>
      </c>
      <c r="P5" s="77">
        <v>568</v>
      </c>
    </row>
    <row r="6" spans="1:16" ht="13.5" customHeight="1">
      <c r="A6" s="362">
        <v>43862</v>
      </c>
      <c r="B6" s="540"/>
      <c r="C6" s="76">
        <v>1956</v>
      </c>
      <c r="D6" s="356">
        <v>0.24032974001268231</v>
      </c>
      <c r="E6" s="76">
        <v>603</v>
      </c>
      <c r="F6" s="540"/>
      <c r="G6" s="76">
        <v>2828</v>
      </c>
      <c r="H6" s="356">
        <v>0.22318339100346021</v>
      </c>
      <c r="I6" s="76">
        <v>1181</v>
      </c>
      <c r="J6" s="540"/>
      <c r="K6" s="76">
        <v>4787</v>
      </c>
      <c r="L6" s="356">
        <v>0.5517017828200973</v>
      </c>
      <c r="M6" s="540"/>
      <c r="N6" s="76">
        <v>3266</v>
      </c>
      <c r="O6" s="356">
        <v>0.77078956286004741</v>
      </c>
      <c r="P6" s="77">
        <v>547</v>
      </c>
    </row>
    <row r="7" spans="1:16" ht="13.5" customHeight="1">
      <c r="A7" s="362">
        <v>43891</v>
      </c>
      <c r="B7" s="540"/>
      <c r="C7" s="78">
        <v>3336</v>
      </c>
      <c r="D7" s="356">
        <v>0.829950630828305</v>
      </c>
      <c r="E7" s="76">
        <v>1111</v>
      </c>
      <c r="F7" s="540"/>
      <c r="G7" s="76">
        <v>4675</v>
      </c>
      <c r="H7" s="356">
        <v>1.0787016451756337</v>
      </c>
      <c r="I7" s="76">
        <v>1676</v>
      </c>
      <c r="J7" s="540"/>
      <c r="K7" s="76">
        <v>9537</v>
      </c>
      <c r="L7" s="356">
        <v>3.3667582417582418</v>
      </c>
      <c r="M7" s="540"/>
      <c r="N7" s="76">
        <v>6659</v>
      </c>
      <c r="O7" s="356">
        <v>3.7777578475336324</v>
      </c>
      <c r="P7" s="77">
        <v>1212</v>
      </c>
    </row>
    <row r="8" spans="1:16" ht="15.75" customHeight="1">
      <c r="A8" s="363" t="s">
        <v>106</v>
      </c>
      <c r="B8" s="540"/>
      <c r="C8" s="80">
        <v>7385</v>
      </c>
      <c r="D8" s="357">
        <v>0.45259638080251768</v>
      </c>
      <c r="E8" s="80">
        <v>1544</v>
      </c>
      <c r="F8" s="540"/>
      <c r="G8" s="80">
        <v>10360</v>
      </c>
      <c r="H8" s="357">
        <v>0.51950718685831621</v>
      </c>
      <c r="I8" s="80">
        <v>2400</v>
      </c>
      <c r="J8" s="540"/>
      <c r="K8" s="80">
        <v>18143</v>
      </c>
      <c r="L8" s="357">
        <v>1.3132729822771898</v>
      </c>
      <c r="M8" s="540"/>
      <c r="N8" s="80">
        <v>12866</v>
      </c>
      <c r="O8" s="357">
        <v>2.0139970717423132</v>
      </c>
      <c r="P8" s="81"/>
    </row>
    <row r="9" spans="1:16" ht="13.5" customHeight="1">
      <c r="A9" s="362">
        <v>43922</v>
      </c>
      <c r="B9" s="540"/>
      <c r="C9" s="76">
        <v>5371</v>
      </c>
      <c r="D9" s="367">
        <v>1.909534127843987</v>
      </c>
      <c r="E9" s="76">
        <v>1625</v>
      </c>
      <c r="F9" s="540"/>
      <c r="G9" s="76">
        <v>10789</v>
      </c>
      <c r="H9" s="367">
        <v>3.4786218347862183</v>
      </c>
      <c r="I9" s="76">
        <v>2749</v>
      </c>
      <c r="J9" s="540"/>
      <c r="K9" s="76">
        <v>16158</v>
      </c>
      <c r="L9" s="367">
        <v>6.7089694656488552</v>
      </c>
      <c r="M9" s="540"/>
      <c r="N9" s="76">
        <v>12223</v>
      </c>
      <c r="O9" s="367">
        <v>10.05528547201809</v>
      </c>
      <c r="P9" s="77">
        <v>1586</v>
      </c>
    </row>
    <row r="10" spans="1:16" ht="13.5" customHeight="1">
      <c r="A10" s="362">
        <v>43952</v>
      </c>
      <c r="B10" s="540"/>
      <c r="C10" s="76">
        <v>4067</v>
      </c>
      <c r="D10" s="367">
        <v>1.2199781659388647</v>
      </c>
      <c r="E10" s="76">
        <v>1143</v>
      </c>
      <c r="F10" s="540"/>
      <c r="G10" s="76">
        <v>6824</v>
      </c>
      <c r="H10" s="367">
        <v>2.0008795074758137</v>
      </c>
      <c r="I10" s="76">
        <v>2349</v>
      </c>
      <c r="J10" s="540"/>
      <c r="K10" s="76">
        <v>8986</v>
      </c>
      <c r="L10" s="367">
        <v>3.1182401466544456</v>
      </c>
      <c r="M10" s="540"/>
      <c r="N10" s="76">
        <v>8991</v>
      </c>
      <c r="O10" s="367">
        <v>7.2156482010279843</v>
      </c>
      <c r="P10" s="77">
        <v>1050</v>
      </c>
    </row>
    <row r="11" spans="1:16" ht="13.5" customHeight="1">
      <c r="A11" s="362">
        <v>43983</v>
      </c>
      <c r="B11" s="540"/>
      <c r="C11" s="76">
        <v>3672</v>
      </c>
      <c r="D11" s="356">
        <v>1.0606060606060606</v>
      </c>
      <c r="E11" s="76">
        <v>945</v>
      </c>
      <c r="F11" s="540"/>
      <c r="G11" s="76">
        <v>3901</v>
      </c>
      <c r="H11" s="356">
        <v>1.0338894681960376</v>
      </c>
      <c r="I11" s="76">
        <v>1547</v>
      </c>
      <c r="J11" s="540"/>
      <c r="K11" s="76">
        <v>3805</v>
      </c>
      <c r="L11" s="356">
        <v>0.64220975399223135</v>
      </c>
      <c r="M11" s="540"/>
      <c r="N11" s="76">
        <v>6151</v>
      </c>
      <c r="O11" s="356">
        <v>4.7218604651162792</v>
      </c>
      <c r="P11" s="77">
        <v>712</v>
      </c>
    </row>
    <row r="12" spans="1:16" ht="15.75" customHeight="1">
      <c r="A12" s="364" t="s">
        <v>107</v>
      </c>
      <c r="B12" s="540"/>
      <c r="C12" s="80">
        <v>13110</v>
      </c>
      <c r="D12" s="357">
        <v>1.401098901098901</v>
      </c>
      <c r="E12" s="80">
        <v>2256</v>
      </c>
      <c r="F12" s="540"/>
      <c r="G12" s="80">
        <v>21514</v>
      </c>
      <c r="H12" s="357">
        <v>2.2592031510377217</v>
      </c>
      <c r="I12" s="80">
        <v>3677</v>
      </c>
      <c r="J12" s="540"/>
      <c r="K12" s="80">
        <v>28949</v>
      </c>
      <c r="L12" s="357">
        <v>3.3895375284306293</v>
      </c>
      <c r="M12" s="540"/>
      <c r="N12" s="80">
        <v>27365</v>
      </c>
      <c r="O12" s="357">
        <v>7.3557251908396948</v>
      </c>
      <c r="P12" s="81"/>
    </row>
    <row r="13" spans="1:16" ht="13.5" customHeight="1">
      <c r="A13" s="362">
        <v>44013</v>
      </c>
      <c r="B13" s="540"/>
      <c r="C13" s="76">
        <v>3237</v>
      </c>
      <c r="D13" s="356">
        <v>0.3780332056194125</v>
      </c>
      <c r="E13" s="76">
        <v>850</v>
      </c>
      <c r="F13" s="540"/>
      <c r="G13" s="76">
        <v>2913</v>
      </c>
      <c r="H13" s="356">
        <v>0.38056872037914691</v>
      </c>
      <c r="I13" s="76">
        <v>1181</v>
      </c>
      <c r="J13" s="540"/>
      <c r="K13" s="76">
        <v>3852</v>
      </c>
      <c r="L13" s="356">
        <v>0.34169278996865204</v>
      </c>
      <c r="M13" s="540"/>
      <c r="N13" s="76">
        <v>5867</v>
      </c>
      <c r="O13" s="356">
        <v>3.5087415946205573</v>
      </c>
      <c r="P13" s="77">
        <v>617</v>
      </c>
    </row>
    <row r="14" spans="1:16" ht="13.5" customHeight="1">
      <c r="A14" s="362">
        <v>44044</v>
      </c>
      <c r="B14" s="540"/>
      <c r="C14" s="76">
        <v>2572</v>
      </c>
      <c r="D14" s="356">
        <v>0.24191211974891358</v>
      </c>
      <c r="E14" s="76">
        <v>724</v>
      </c>
      <c r="F14" s="540"/>
      <c r="G14" s="76">
        <v>2650</v>
      </c>
      <c r="H14" s="356">
        <v>0.3940031562335613</v>
      </c>
      <c r="I14" s="76">
        <v>1053</v>
      </c>
      <c r="J14" s="540"/>
      <c r="K14" s="76">
        <v>2651</v>
      </c>
      <c r="L14" s="356">
        <v>0.46707249584947425</v>
      </c>
      <c r="M14" s="540"/>
      <c r="N14" s="76">
        <v>5996</v>
      </c>
      <c r="O14" s="356">
        <v>3.7587301587301587</v>
      </c>
      <c r="P14" s="77">
        <v>630</v>
      </c>
    </row>
    <row r="15" spans="1:16" ht="13.5" customHeight="1">
      <c r="A15" s="362">
        <v>44075</v>
      </c>
      <c r="B15" s="540"/>
      <c r="C15" s="76">
        <v>2582</v>
      </c>
      <c r="D15" s="356">
        <v>0.30601922104198281</v>
      </c>
      <c r="E15" s="76">
        <v>681</v>
      </c>
      <c r="F15" s="540"/>
      <c r="G15" s="76">
        <v>2146</v>
      </c>
      <c r="H15" s="356">
        <v>7.8934137757667167E-2</v>
      </c>
      <c r="I15" s="76">
        <v>1081</v>
      </c>
      <c r="J15" s="540"/>
      <c r="K15" s="76">
        <v>2856</v>
      </c>
      <c r="L15" s="356">
        <v>-9.015610066900287E-2</v>
      </c>
      <c r="M15" s="540"/>
      <c r="N15" s="76">
        <v>5812</v>
      </c>
      <c r="O15" s="356">
        <v>2.694850603941513</v>
      </c>
      <c r="P15" s="77">
        <v>619</v>
      </c>
    </row>
    <row r="16" spans="1:16" ht="15.75" customHeight="1">
      <c r="A16" s="364" t="s">
        <v>108</v>
      </c>
      <c r="B16" s="540"/>
      <c r="C16" s="80">
        <v>8391</v>
      </c>
      <c r="D16" s="357">
        <v>0.31170861341253714</v>
      </c>
      <c r="E16" s="80">
        <v>1287</v>
      </c>
      <c r="F16" s="540"/>
      <c r="G16" s="80">
        <v>7709</v>
      </c>
      <c r="H16" s="357">
        <v>0.28483333333333333</v>
      </c>
      <c r="I16" s="80">
        <v>2008</v>
      </c>
      <c r="J16" s="540"/>
      <c r="K16" s="80">
        <v>9359</v>
      </c>
      <c r="L16" s="357">
        <v>0.19726237687092235</v>
      </c>
      <c r="M16" s="540"/>
      <c r="N16" s="80">
        <v>17675</v>
      </c>
      <c r="O16" s="357">
        <v>3.2752615347402796</v>
      </c>
      <c r="P16" s="81"/>
    </row>
    <row r="17" spans="1:16" ht="13.5" customHeight="1">
      <c r="A17" s="362">
        <v>44105</v>
      </c>
      <c r="B17" s="540"/>
      <c r="C17" s="76">
        <v>2655</v>
      </c>
      <c r="D17" s="356">
        <v>0.27582892839980777</v>
      </c>
      <c r="E17" s="76">
        <v>744</v>
      </c>
      <c r="F17" s="540"/>
      <c r="G17" s="76">
        <v>2716</v>
      </c>
      <c r="H17" s="356">
        <v>5.108359133126935E-2</v>
      </c>
      <c r="I17" s="76">
        <v>1373</v>
      </c>
      <c r="J17" s="540"/>
      <c r="K17" s="76">
        <v>6467</v>
      </c>
      <c r="L17" s="356">
        <v>1.0478150728309057</v>
      </c>
      <c r="M17" s="540"/>
      <c r="N17" s="76">
        <v>6764</v>
      </c>
      <c r="O17" s="356">
        <v>2.6981957353745214</v>
      </c>
      <c r="P17" s="77">
        <v>710</v>
      </c>
    </row>
    <row r="18" spans="1:16" ht="13.5" customHeight="1">
      <c r="A18" s="362">
        <v>44136</v>
      </c>
      <c r="B18" s="540"/>
      <c r="C18" s="76">
        <v>3264</v>
      </c>
      <c r="D18" s="356">
        <v>0.50831792975970425</v>
      </c>
      <c r="E18" s="76">
        <v>816</v>
      </c>
      <c r="F18" s="540"/>
      <c r="G18" s="76">
        <v>3584</v>
      </c>
      <c r="H18" s="356">
        <v>0.31667891256429098</v>
      </c>
      <c r="I18" s="76">
        <v>1540</v>
      </c>
      <c r="J18" s="540"/>
      <c r="K18" s="76">
        <v>5641</v>
      </c>
      <c r="L18" s="356">
        <v>0.42954891028890013</v>
      </c>
      <c r="M18" s="540"/>
      <c r="N18" s="76">
        <v>7870</v>
      </c>
      <c r="O18" s="356">
        <v>1.9530956848030019</v>
      </c>
      <c r="P18" s="77">
        <v>884</v>
      </c>
    </row>
    <row r="19" spans="1:16" ht="13.5" customHeight="1">
      <c r="A19" s="362">
        <v>44166</v>
      </c>
      <c r="B19" s="540"/>
      <c r="C19" s="76">
        <v>2843</v>
      </c>
      <c r="D19" s="356">
        <v>0.31803430690774226</v>
      </c>
      <c r="E19" s="76">
        <v>756</v>
      </c>
      <c r="F19" s="540"/>
      <c r="G19" s="76">
        <v>3404</v>
      </c>
      <c r="H19" s="356">
        <v>0.21963453959154425</v>
      </c>
      <c r="I19" s="76">
        <v>1379</v>
      </c>
      <c r="J19" s="540"/>
      <c r="K19" s="76">
        <v>3229</v>
      </c>
      <c r="L19" s="356">
        <v>-0.27307519135524538</v>
      </c>
      <c r="M19" s="540"/>
      <c r="N19" s="76">
        <v>6719</v>
      </c>
      <c r="O19" s="356">
        <v>1.3911032028469752</v>
      </c>
      <c r="P19" s="77">
        <v>755</v>
      </c>
    </row>
    <row r="20" spans="1:16" ht="15.75" customHeight="1">
      <c r="A20" s="365" t="s">
        <v>109</v>
      </c>
      <c r="B20" s="540"/>
      <c r="C20" s="80">
        <v>8762</v>
      </c>
      <c r="D20" s="357">
        <v>0.36863480162449236</v>
      </c>
      <c r="E20" s="80">
        <v>1278</v>
      </c>
      <c r="F20" s="540"/>
      <c r="G20" s="80">
        <v>9704</v>
      </c>
      <c r="H20" s="357">
        <v>0.19846856860565643</v>
      </c>
      <c r="I20" s="80">
        <v>2454</v>
      </c>
      <c r="J20" s="540"/>
      <c r="K20" s="80">
        <v>15337</v>
      </c>
      <c r="L20" s="357">
        <v>0.32833881863848952</v>
      </c>
      <c r="M20" s="540"/>
      <c r="N20" s="80">
        <v>21353</v>
      </c>
      <c r="O20" s="357">
        <v>1.9234665936473165</v>
      </c>
      <c r="P20" s="81"/>
    </row>
    <row r="21" spans="1:16" ht="21.75" customHeight="1">
      <c r="A21" s="366" t="s">
        <v>303</v>
      </c>
      <c r="B21" s="540"/>
      <c r="C21" s="350">
        <v>37648</v>
      </c>
      <c r="D21" s="358">
        <v>0.61299999999999999</v>
      </c>
      <c r="E21" s="350">
        <v>3557</v>
      </c>
      <c r="F21" s="540"/>
      <c r="G21" s="85">
        <v>49287</v>
      </c>
      <c r="H21" s="359">
        <v>0.79100000000000004</v>
      </c>
      <c r="I21" s="85">
        <v>5417</v>
      </c>
      <c r="J21" s="540"/>
      <c r="K21" s="86">
        <v>71788</v>
      </c>
      <c r="L21" s="360">
        <v>1.1240000000000001</v>
      </c>
      <c r="M21" s="540"/>
      <c r="N21" s="87">
        <v>79259</v>
      </c>
      <c r="O21" s="361">
        <v>3.1754820356126858</v>
      </c>
      <c r="P21" s="351" t="s">
        <v>328</v>
      </c>
    </row>
    <row r="22" spans="1:16">
      <c r="A22" s="54"/>
      <c r="B22" s="540"/>
      <c r="C22" s="88"/>
      <c r="D22" s="88"/>
      <c r="E22" s="89"/>
      <c r="F22" s="540"/>
      <c r="G22" s="88"/>
      <c r="H22" s="88"/>
      <c r="I22" s="88"/>
      <c r="J22" s="540"/>
      <c r="K22" s="88"/>
      <c r="L22" s="354"/>
      <c r="M22" s="540"/>
      <c r="N22" s="90"/>
      <c r="O22" s="355"/>
      <c r="P22" s="91"/>
    </row>
    <row r="23" spans="1:16">
      <c r="A23" s="376" t="s">
        <v>52</v>
      </c>
      <c r="B23" s="541"/>
      <c r="C23" s="377">
        <v>23343</v>
      </c>
      <c r="D23" s="377"/>
      <c r="E23" s="377">
        <v>2349</v>
      </c>
      <c r="F23" s="541"/>
      <c r="G23" s="378">
        <v>27516</v>
      </c>
      <c r="H23" s="378"/>
      <c r="I23" s="378">
        <v>3573</v>
      </c>
      <c r="J23" s="541"/>
      <c r="K23" s="379">
        <v>33801</v>
      </c>
      <c r="L23" s="380"/>
      <c r="M23" s="541"/>
      <c r="N23" s="381">
        <v>18982</v>
      </c>
      <c r="O23" s="382"/>
      <c r="P23" s="383">
        <v>1116</v>
      </c>
    </row>
    <row r="24" spans="1:16" ht="21" customHeight="1">
      <c r="N24" s="96"/>
      <c r="O24" s="96"/>
      <c r="P24" s="96"/>
    </row>
    <row r="26" spans="1:16">
      <c r="E26" s="538" t="s">
        <v>368</v>
      </c>
      <c r="F26" s="538"/>
      <c r="G26" s="538"/>
      <c r="H26" s="538"/>
      <c r="I26" s="538"/>
      <c r="J26" s="538"/>
      <c r="K26" s="538"/>
      <c r="L26" s="538"/>
      <c r="M26" s="538"/>
      <c r="N26" s="538"/>
    </row>
    <row r="27" spans="1:16">
      <c r="E27" s="538"/>
      <c r="F27" s="538"/>
      <c r="G27" s="538"/>
      <c r="H27" s="538"/>
      <c r="I27" s="538"/>
      <c r="J27" s="538"/>
      <c r="K27" s="538"/>
      <c r="L27" s="538"/>
      <c r="M27" s="538"/>
      <c r="N27" s="538"/>
    </row>
    <row r="28" spans="1:16">
      <c r="E28" s="404"/>
      <c r="F28" s="404"/>
      <c r="G28" s="404"/>
      <c r="H28" s="404"/>
      <c r="I28" s="404"/>
      <c r="J28" s="404"/>
      <c r="K28" s="404"/>
      <c r="L28" s="404"/>
      <c r="M28" s="404"/>
      <c r="N28" s="404"/>
    </row>
    <row r="29" spans="1:16">
      <c r="E29" s="404"/>
      <c r="F29" s="404"/>
      <c r="G29" s="404"/>
      <c r="H29" s="404"/>
      <c r="I29" s="404"/>
      <c r="J29" s="404"/>
      <c r="K29" s="404"/>
      <c r="L29" s="404"/>
      <c r="M29" s="404"/>
      <c r="N29" s="405"/>
    </row>
    <row r="30" spans="1:16">
      <c r="E30" s="404"/>
      <c r="F30" s="404"/>
      <c r="G30" s="404"/>
      <c r="H30" s="404"/>
      <c r="I30" s="404"/>
      <c r="J30" s="404"/>
      <c r="K30" s="404"/>
      <c r="L30" s="404"/>
      <c r="M30" s="404"/>
      <c r="N30" s="404"/>
    </row>
    <row r="31" spans="1:16">
      <c r="E31" s="404"/>
      <c r="F31" s="404"/>
      <c r="G31" s="404"/>
      <c r="H31" s="404"/>
      <c r="I31" s="404"/>
      <c r="J31" s="404"/>
      <c r="K31" s="404"/>
      <c r="L31" s="404"/>
      <c r="M31" s="404"/>
      <c r="N31" s="404"/>
    </row>
  </sheetData>
  <mergeCells count="10">
    <mergeCell ref="A1:P1"/>
    <mergeCell ref="A3:A4"/>
    <mergeCell ref="C3:E3"/>
    <mergeCell ref="G3:I3"/>
    <mergeCell ref="N3:P3"/>
    <mergeCell ref="E26:N27"/>
    <mergeCell ref="M3:M23"/>
    <mergeCell ref="B3:B23"/>
    <mergeCell ref="F3:F23"/>
    <mergeCell ref="J3:J23"/>
  </mergeCells>
  <printOptions horizontalCentered="1"/>
  <pageMargins left="0.59055118110236227" right="0.19685039370078741" top="0.59055118110236227" bottom="0.39370078740157483" header="0.51181102362204722" footer="0.19685039370078741"/>
  <pageSetup paperSize="9" scale="95"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R27"/>
  <sheetViews>
    <sheetView topLeftCell="A19" zoomScaleNormal="100" workbookViewId="0">
      <selection activeCell="R27" sqref="R27"/>
    </sheetView>
  </sheetViews>
  <sheetFormatPr baseColWidth="10" defaultColWidth="11.44140625" defaultRowHeight="13.2"/>
  <cols>
    <col min="1" max="1" width="27" style="2" customWidth="1"/>
    <col min="2" max="17" width="7.88671875" style="226" customWidth="1"/>
    <col min="18" max="18" width="10.5546875" style="226" bestFit="1" customWidth="1"/>
    <col min="19" max="16384" width="11.44140625" style="2"/>
  </cols>
  <sheetData>
    <row r="1" spans="1:18" ht="47.25" customHeight="1">
      <c r="A1" s="551" t="s">
        <v>315</v>
      </c>
      <c r="B1" s="551"/>
      <c r="C1" s="551"/>
      <c r="D1" s="551"/>
      <c r="E1" s="551"/>
      <c r="F1" s="551"/>
      <c r="G1" s="551"/>
      <c r="H1" s="551"/>
      <c r="I1" s="551"/>
      <c r="J1" s="551"/>
      <c r="K1" s="551"/>
      <c r="L1" s="551"/>
      <c r="M1" s="551"/>
      <c r="N1" s="551"/>
      <c r="O1" s="551"/>
      <c r="P1" s="551"/>
      <c r="Q1" s="551"/>
      <c r="R1" s="551"/>
    </row>
    <row r="2" spans="1:18" customFormat="1" ht="52.2">
      <c r="A2" s="227"/>
      <c r="B2" s="221" t="s">
        <v>122</v>
      </c>
      <c r="C2" s="221" t="s">
        <v>121</v>
      </c>
      <c r="D2" s="221" t="s">
        <v>37</v>
      </c>
      <c r="E2" s="221" t="s">
        <v>33</v>
      </c>
      <c r="F2" s="221" t="s">
        <v>0</v>
      </c>
      <c r="G2" s="221" t="s">
        <v>120</v>
      </c>
      <c r="H2" s="221" t="s">
        <v>35</v>
      </c>
      <c r="I2" s="221" t="s">
        <v>118</v>
      </c>
      <c r="J2" s="221" t="s">
        <v>123</v>
      </c>
      <c r="K2" s="221" t="s">
        <v>124</v>
      </c>
      <c r="L2" s="221" t="s">
        <v>117</v>
      </c>
      <c r="M2" s="221" t="s">
        <v>125</v>
      </c>
      <c r="N2" s="221" t="s">
        <v>41</v>
      </c>
      <c r="O2" s="221" t="s">
        <v>42</v>
      </c>
      <c r="P2" s="221" t="s">
        <v>119</v>
      </c>
      <c r="Q2" s="221" t="s">
        <v>116</v>
      </c>
      <c r="R2" s="228" t="s">
        <v>2</v>
      </c>
    </row>
    <row r="3" spans="1:18">
      <c r="A3" s="54" t="s">
        <v>195</v>
      </c>
      <c r="B3" s="107">
        <v>16675</v>
      </c>
      <c r="C3" s="107">
        <v>9151</v>
      </c>
      <c r="D3" s="107">
        <v>370196</v>
      </c>
      <c r="E3" s="107">
        <v>829</v>
      </c>
      <c r="F3" s="107">
        <v>10461</v>
      </c>
      <c r="G3" s="107">
        <v>12944</v>
      </c>
      <c r="H3" s="107">
        <v>11772</v>
      </c>
      <c r="I3" s="107">
        <v>13489</v>
      </c>
      <c r="J3" s="107">
        <v>6910</v>
      </c>
      <c r="K3" s="107">
        <v>11461</v>
      </c>
      <c r="L3" s="107">
        <v>20912</v>
      </c>
      <c r="M3" s="107">
        <v>14275</v>
      </c>
      <c r="N3" s="107">
        <v>4270</v>
      </c>
      <c r="O3" s="107">
        <v>4646</v>
      </c>
      <c r="P3" s="107">
        <v>12558</v>
      </c>
      <c r="Q3" s="107">
        <v>15375</v>
      </c>
      <c r="R3" s="229">
        <v>535924</v>
      </c>
    </row>
    <row r="4" spans="1:18">
      <c r="A4" s="54" t="s">
        <v>196</v>
      </c>
      <c r="B4" s="107">
        <v>18235</v>
      </c>
      <c r="C4" s="107">
        <v>11148</v>
      </c>
      <c r="D4" s="107">
        <v>49498</v>
      </c>
      <c r="E4" s="107">
        <v>68231</v>
      </c>
      <c r="F4" s="107">
        <v>922</v>
      </c>
      <c r="G4" s="107">
        <v>14847</v>
      </c>
      <c r="H4" s="107">
        <v>14348</v>
      </c>
      <c r="I4" s="107">
        <v>11717</v>
      </c>
      <c r="J4" s="107">
        <v>7190</v>
      </c>
      <c r="K4" s="107">
        <v>10485</v>
      </c>
      <c r="L4" s="107">
        <v>18771</v>
      </c>
      <c r="M4" s="107">
        <v>11878</v>
      </c>
      <c r="N4" s="107">
        <v>4837</v>
      </c>
      <c r="O4" s="107">
        <v>6005</v>
      </c>
      <c r="P4" s="107">
        <v>14553</v>
      </c>
      <c r="Q4" s="107">
        <v>18845</v>
      </c>
      <c r="R4" s="229">
        <v>281510</v>
      </c>
    </row>
    <row r="5" spans="1:18">
      <c r="A5" s="54" t="s">
        <v>197</v>
      </c>
      <c r="B5" s="107">
        <v>4334</v>
      </c>
      <c r="C5" s="107">
        <v>3572</v>
      </c>
      <c r="D5" s="107">
        <v>28009</v>
      </c>
      <c r="E5" s="107">
        <v>11</v>
      </c>
      <c r="F5" s="107">
        <v>2076</v>
      </c>
      <c r="G5" s="107">
        <v>3767</v>
      </c>
      <c r="H5" s="107">
        <v>5706</v>
      </c>
      <c r="I5" s="107">
        <v>6773</v>
      </c>
      <c r="J5" s="107">
        <v>3278</v>
      </c>
      <c r="K5" s="107">
        <v>3448</v>
      </c>
      <c r="L5" s="107">
        <v>7821</v>
      </c>
      <c r="M5" s="107">
        <v>6751</v>
      </c>
      <c r="N5" s="107">
        <v>1313</v>
      </c>
      <c r="O5" s="107">
        <v>0</v>
      </c>
      <c r="P5" s="107">
        <v>5016</v>
      </c>
      <c r="Q5" s="107">
        <v>6546</v>
      </c>
      <c r="R5" s="229">
        <v>88421</v>
      </c>
    </row>
    <row r="6" spans="1:18">
      <c r="A6" s="54" t="s">
        <v>198</v>
      </c>
      <c r="B6" s="107">
        <v>603</v>
      </c>
      <c r="C6" s="107">
        <v>297</v>
      </c>
      <c r="D6" s="107">
        <v>1031</v>
      </c>
      <c r="E6" s="107">
        <v>509</v>
      </c>
      <c r="F6" s="107">
        <v>111</v>
      </c>
      <c r="G6" s="107">
        <v>540</v>
      </c>
      <c r="H6" s="107">
        <v>613</v>
      </c>
      <c r="I6" s="107">
        <v>254</v>
      </c>
      <c r="J6" s="107">
        <v>237</v>
      </c>
      <c r="K6" s="107">
        <v>266</v>
      </c>
      <c r="L6" s="107">
        <v>435</v>
      </c>
      <c r="M6" s="107">
        <v>322</v>
      </c>
      <c r="N6" s="107">
        <v>119</v>
      </c>
      <c r="O6" s="107">
        <v>1</v>
      </c>
      <c r="P6" s="107">
        <v>505</v>
      </c>
      <c r="Q6" s="107">
        <v>577</v>
      </c>
      <c r="R6" s="229">
        <v>6420</v>
      </c>
    </row>
    <row r="7" spans="1:18">
      <c r="A7" s="54" t="s">
        <v>199</v>
      </c>
      <c r="B7" s="107">
        <v>4025</v>
      </c>
      <c r="C7" s="107">
        <v>2971</v>
      </c>
      <c r="D7" s="107">
        <v>1263</v>
      </c>
      <c r="E7" s="107">
        <v>0</v>
      </c>
      <c r="F7" s="107">
        <v>23678</v>
      </c>
      <c r="G7" s="107">
        <v>2990</v>
      </c>
      <c r="H7" s="107">
        <v>2746</v>
      </c>
      <c r="I7" s="107">
        <v>2928</v>
      </c>
      <c r="J7" s="107">
        <v>1420</v>
      </c>
      <c r="K7" s="107">
        <v>2891</v>
      </c>
      <c r="L7" s="107">
        <v>3221</v>
      </c>
      <c r="M7" s="107">
        <v>3602</v>
      </c>
      <c r="N7" s="107">
        <v>819</v>
      </c>
      <c r="O7" s="107">
        <v>0</v>
      </c>
      <c r="P7" s="107">
        <v>2778</v>
      </c>
      <c r="Q7" s="107">
        <v>3547</v>
      </c>
      <c r="R7" s="229">
        <v>58879</v>
      </c>
    </row>
    <row r="8" spans="1:18">
      <c r="A8" s="54" t="s">
        <v>200</v>
      </c>
      <c r="B8" s="107">
        <v>1411</v>
      </c>
      <c r="C8" s="107">
        <v>914</v>
      </c>
      <c r="D8" s="107">
        <v>84</v>
      </c>
      <c r="E8" s="107">
        <v>0</v>
      </c>
      <c r="F8" s="107">
        <v>4420</v>
      </c>
      <c r="G8" s="107">
        <v>1236</v>
      </c>
      <c r="H8" s="107">
        <v>1057</v>
      </c>
      <c r="I8" s="107">
        <v>800</v>
      </c>
      <c r="J8" s="107">
        <v>617</v>
      </c>
      <c r="K8" s="107">
        <v>934</v>
      </c>
      <c r="L8" s="107">
        <v>1087</v>
      </c>
      <c r="M8" s="107">
        <v>506</v>
      </c>
      <c r="N8" s="107">
        <v>358</v>
      </c>
      <c r="O8" s="107">
        <v>0</v>
      </c>
      <c r="P8" s="107">
        <v>1020</v>
      </c>
      <c r="Q8" s="107">
        <v>1143</v>
      </c>
      <c r="R8" s="229">
        <v>15587</v>
      </c>
    </row>
    <row r="9" spans="1:18">
      <c r="A9" s="54" t="s">
        <v>201</v>
      </c>
      <c r="B9" s="107">
        <v>138</v>
      </c>
      <c r="C9" s="107">
        <v>45</v>
      </c>
      <c r="D9" s="107">
        <v>1516</v>
      </c>
      <c r="E9" s="107">
        <v>21</v>
      </c>
      <c r="F9" s="107">
        <v>0</v>
      </c>
      <c r="G9" s="107">
        <v>130</v>
      </c>
      <c r="H9" s="107">
        <v>71</v>
      </c>
      <c r="I9" s="107">
        <v>86</v>
      </c>
      <c r="J9" s="107">
        <v>0</v>
      </c>
      <c r="K9" s="107">
        <v>68</v>
      </c>
      <c r="L9" s="107">
        <v>212</v>
      </c>
      <c r="M9" s="107">
        <v>78</v>
      </c>
      <c r="N9" s="107">
        <v>0</v>
      </c>
      <c r="O9" s="107">
        <v>1</v>
      </c>
      <c r="P9" s="107">
        <v>191</v>
      </c>
      <c r="Q9" s="107">
        <v>269</v>
      </c>
      <c r="R9" s="229">
        <v>2826</v>
      </c>
    </row>
    <row r="10" spans="1:18">
      <c r="A10" s="54" t="s">
        <v>202</v>
      </c>
      <c r="B10" s="107">
        <v>358</v>
      </c>
      <c r="C10" s="107">
        <v>222</v>
      </c>
      <c r="D10" s="107">
        <v>4904</v>
      </c>
      <c r="E10" s="107">
        <v>162</v>
      </c>
      <c r="F10" s="107">
        <v>0</v>
      </c>
      <c r="G10" s="107">
        <v>376</v>
      </c>
      <c r="H10" s="107">
        <v>354</v>
      </c>
      <c r="I10" s="107">
        <v>191</v>
      </c>
      <c r="J10" s="107">
        <v>12</v>
      </c>
      <c r="K10" s="107">
        <v>320</v>
      </c>
      <c r="L10" s="107">
        <v>293</v>
      </c>
      <c r="M10" s="107">
        <v>95</v>
      </c>
      <c r="N10" s="107">
        <v>42</v>
      </c>
      <c r="O10" s="107">
        <v>7</v>
      </c>
      <c r="P10" s="107">
        <v>139</v>
      </c>
      <c r="Q10" s="107">
        <v>386</v>
      </c>
      <c r="R10" s="229">
        <v>7861</v>
      </c>
    </row>
    <row r="11" spans="1:18">
      <c r="A11" s="54" t="s">
        <v>203</v>
      </c>
      <c r="B11" s="107">
        <v>0</v>
      </c>
      <c r="C11" s="107">
        <v>0</v>
      </c>
      <c r="D11" s="107">
        <v>612</v>
      </c>
      <c r="E11" s="107">
        <v>0</v>
      </c>
      <c r="F11" s="107">
        <v>0</v>
      </c>
      <c r="G11" s="107">
        <v>0</v>
      </c>
      <c r="H11" s="107">
        <v>0</v>
      </c>
      <c r="I11" s="107">
        <v>0</v>
      </c>
      <c r="J11" s="107">
        <v>0</v>
      </c>
      <c r="K11" s="107">
        <v>0</v>
      </c>
      <c r="L11" s="107">
        <v>1</v>
      </c>
      <c r="M11" s="107">
        <v>0</v>
      </c>
      <c r="N11" s="107">
        <v>0</v>
      </c>
      <c r="O11" s="107">
        <v>0</v>
      </c>
      <c r="P11" s="107">
        <v>3</v>
      </c>
      <c r="Q11" s="107">
        <v>5</v>
      </c>
      <c r="R11" s="229">
        <v>621</v>
      </c>
    </row>
    <row r="12" spans="1:18">
      <c r="A12" s="54" t="s">
        <v>204</v>
      </c>
      <c r="B12" s="107">
        <v>4</v>
      </c>
      <c r="C12" s="107">
        <v>0</v>
      </c>
      <c r="D12" s="107">
        <v>2345</v>
      </c>
      <c r="E12" s="107">
        <v>1</v>
      </c>
      <c r="F12" s="107">
        <v>306</v>
      </c>
      <c r="G12" s="107">
        <v>0</v>
      </c>
      <c r="H12" s="107">
        <v>0</v>
      </c>
      <c r="I12" s="107">
        <v>0</v>
      </c>
      <c r="J12" s="107">
        <v>0</v>
      </c>
      <c r="K12" s="107">
        <v>3</v>
      </c>
      <c r="L12" s="107">
        <v>0</v>
      </c>
      <c r="M12" s="107">
        <v>1</v>
      </c>
      <c r="N12" s="107">
        <v>1</v>
      </c>
      <c r="O12" s="107">
        <v>203</v>
      </c>
      <c r="P12" s="107">
        <v>0</v>
      </c>
      <c r="Q12" s="107">
        <v>0</v>
      </c>
      <c r="R12" s="229">
        <v>2864</v>
      </c>
    </row>
    <row r="13" spans="1:18">
      <c r="A13" s="54" t="s">
        <v>205</v>
      </c>
      <c r="B13" s="107">
        <v>0</v>
      </c>
      <c r="C13" s="107">
        <v>2</v>
      </c>
      <c r="D13" s="107">
        <v>171</v>
      </c>
      <c r="E13" s="107">
        <v>0</v>
      </c>
      <c r="F13" s="107">
        <v>33</v>
      </c>
      <c r="G13" s="107">
        <v>2</v>
      </c>
      <c r="H13" s="107">
        <v>1</v>
      </c>
      <c r="I13" s="107">
        <v>3</v>
      </c>
      <c r="J13" s="107">
        <v>15</v>
      </c>
      <c r="K13" s="107">
        <v>0</v>
      </c>
      <c r="L13" s="107">
        <v>71</v>
      </c>
      <c r="M13" s="107">
        <v>23</v>
      </c>
      <c r="N13" s="107">
        <v>0</v>
      </c>
      <c r="O13" s="107">
        <v>0</v>
      </c>
      <c r="P13" s="107">
        <v>1</v>
      </c>
      <c r="Q13" s="107">
        <v>0</v>
      </c>
      <c r="R13" s="229">
        <v>322</v>
      </c>
    </row>
    <row r="14" spans="1:18">
      <c r="A14" s="54" t="s">
        <v>206</v>
      </c>
      <c r="B14" s="107">
        <v>3538</v>
      </c>
      <c r="C14" s="107">
        <v>1976</v>
      </c>
      <c r="D14" s="107">
        <v>135909</v>
      </c>
      <c r="E14" s="107">
        <v>808</v>
      </c>
      <c r="F14" s="107">
        <v>1969</v>
      </c>
      <c r="G14" s="107">
        <v>1638</v>
      </c>
      <c r="H14" s="107">
        <v>1214</v>
      </c>
      <c r="I14" s="107">
        <v>2002</v>
      </c>
      <c r="J14" s="107">
        <v>974</v>
      </c>
      <c r="K14" s="107">
        <v>2329</v>
      </c>
      <c r="L14" s="107">
        <v>1507</v>
      </c>
      <c r="M14" s="107">
        <v>1840</v>
      </c>
      <c r="N14" s="107">
        <v>1487</v>
      </c>
      <c r="O14" s="107">
        <v>274</v>
      </c>
      <c r="P14" s="107">
        <v>1464</v>
      </c>
      <c r="Q14" s="107">
        <v>2017</v>
      </c>
      <c r="R14" s="229">
        <v>160946</v>
      </c>
    </row>
    <row r="15" spans="1:18">
      <c r="A15" s="54" t="s">
        <v>207</v>
      </c>
      <c r="B15" s="107">
        <v>1033</v>
      </c>
      <c r="C15" s="107">
        <v>781</v>
      </c>
      <c r="D15" s="107">
        <v>2995</v>
      </c>
      <c r="E15" s="107">
        <v>110</v>
      </c>
      <c r="F15" s="107">
        <v>27</v>
      </c>
      <c r="G15" s="107">
        <v>965</v>
      </c>
      <c r="H15" s="107">
        <v>1474</v>
      </c>
      <c r="I15" s="107">
        <v>730</v>
      </c>
      <c r="J15" s="107">
        <v>423</v>
      </c>
      <c r="K15" s="107">
        <v>759</v>
      </c>
      <c r="L15" s="107">
        <v>950</v>
      </c>
      <c r="M15" s="107">
        <v>473</v>
      </c>
      <c r="N15" s="107">
        <v>266</v>
      </c>
      <c r="O15" s="107">
        <v>294</v>
      </c>
      <c r="P15" s="107">
        <v>769</v>
      </c>
      <c r="Q15" s="107">
        <v>1054</v>
      </c>
      <c r="R15" s="229">
        <v>13103</v>
      </c>
    </row>
    <row r="16" spans="1:18">
      <c r="A16" s="54" t="s">
        <v>115</v>
      </c>
      <c r="B16" s="107">
        <v>509</v>
      </c>
      <c r="C16" s="107">
        <v>239</v>
      </c>
      <c r="D16" s="107">
        <v>578</v>
      </c>
      <c r="E16" s="107">
        <v>0</v>
      </c>
      <c r="F16" s="107">
        <v>0</v>
      </c>
      <c r="G16" s="107">
        <v>568</v>
      </c>
      <c r="H16" s="107">
        <v>535</v>
      </c>
      <c r="I16" s="107">
        <v>252</v>
      </c>
      <c r="J16" s="107">
        <v>156</v>
      </c>
      <c r="K16" s="107">
        <v>365</v>
      </c>
      <c r="L16" s="107">
        <v>2378</v>
      </c>
      <c r="M16" s="107">
        <v>119</v>
      </c>
      <c r="N16" s="107">
        <v>211</v>
      </c>
      <c r="O16" s="107">
        <v>0</v>
      </c>
      <c r="P16" s="107">
        <v>387</v>
      </c>
      <c r="Q16" s="107">
        <v>333</v>
      </c>
      <c r="R16" s="229">
        <v>6630</v>
      </c>
    </row>
    <row r="17" spans="1:18">
      <c r="A17" s="54" t="s">
        <v>208</v>
      </c>
      <c r="B17" s="107">
        <v>225</v>
      </c>
      <c r="C17" s="107">
        <v>54</v>
      </c>
      <c r="D17" s="107">
        <v>4</v>
      </c>
      <c r="E17" s="107">
        <v>0</v>
      </c>
      <c r="F17" s="107">
        <v>1171</v>
      </c>
      <c r="G17" s="107">
        <v>113</v>
      </c>
      <c r="H17" s="107">
        <v>137</v>
      </c>
      <c r="I17" s="107">
        <v>111</v>
      </c>
      <c r="J17" s="107">
        <v>47</v>
      </c>
      <c r="K17" s="107">
        <v>140</v>
      </c>
      <c r="L17" s="107">
        <v>192</v>
      </c>
      <c r="M17" s="107">
        <v>28</v>
      </c>
      <c r="N17" s="107">
        <v>42</v>
      </c>
      <c r="O17" s="107">
        <v>0</v>
      </c>
      <c r="P17" s="107">
        <v>179</v>
      </c>
      <c r="Q17" s="107">
        <v>114</v>
      </c>
      <c r="R17" s="229">
        <v>2557</v>
      </c>
    </row>
    <row r="18" spans="1:18">
      <c r="A18" s="54" t="s">
        <v>43</v>
      </c>
      <c r="B18" s="107">
        <v>5</v>
      </c>
      <c r="C18" s="107">
        <v>5</v>
      </c>
      <c r="D18" s="107">
        <v>10</v>
      </c>
      <c r="E18" s="107">
        <v>0</v>
      </c>
      <c r="F18" s="107">
        <v>3</v>
      </c>
      <c r="G18" s="107">
        <v>5</v>
      </c>
      <c r="H18" s="107">
        <v>7</v>
      </c>
      <c r="I18" s="107">
        <v>5</v>
      </c>
      <c r="J18" s="107">
        <v>5</v>
      </c>
      <c r="K18" s="107">
        <v>4</v>
      </c>
      <c r="L18" s="107">
        <v>8</v>
      </c>
      <c r="M18" s="107">
        <v>5</v>
      </c>
      <c r="N18" s="107">
        <v>2</v>
      </c>
      <c r="O18" s="107">
        <v>0</v>
      </c>
      <c r="P18" s="107">
        <v>6</v>
      </c>
      <c r="Q18" s="107">
        <v>8</v>
      </c>
      <c r="R18" s="229">
        <v>78</v>
      </c>
    </row>
    <row r="19" spans="1:18">
      <c r="A19" s="54" t="s">
        <v>209</v>
      </c>
      <c r="B19" s="107">
        <v>0</v>
      </c>
      <c r="C19" s="107">
        <v>0</v>
      </c>
      <c r="D19" s="107">
        <v>10590</v>
      </c>
      <c r="E19" s="107">
        <v>0</v>
      </c>
      <c r="F19" s="107">
        <v>0</v>
      </c>
      <c r="G19" s="107">
        <v>0</v>
      </c>
      <c r="H19" s="107">
        <v>0</v>
      </c>
      <c r="I19" s="107">
        <v>0</v>
      </c>
      <c r="J19" s="107">
        <v>0</v>
      </c>
      <c r="K19" s="107">
        <v>0</v>
      </c>
      <c r="L19" s="107">
        <v>0</v>
      </c>
      <c r="M19" s="107">
        <v>0</v>
      </c>
      <c r="N19" s="107">
        <v>0</v>
      </c>
      <c r="O19" s="107">
        <v>0</v>
      </c>
      <c r="P19" s="107">
        <v>0</v>
      </c>
      <c r="Q19" s="107">
        <v>0</v>
      </c>
      <c r="R19" s="229">
        <v>10590</v>
      </c>
    </row>
    <row r="20" spans="1:18">
      <c r="A20" s="54" t="s">
        <v>210</v>
      </c>
      <c r="B20" s="107">
        <v>1</v>
      </c>
      <c r="C20" s="107">
        <v>0</v>
      </c>
      <c r="D20" s="107">
        <v>8524</v>
      </c>
      <c r="E20" s="107">
        <v>4</v>
      </c>
      <c r="F20" s="107">
        <v>60</v>
      </c>
      <c r="G20" s="107">
        <v>1</v>
      </c>
      <c r="H20" s="107">
        <v>3</v>
      </c>
      <c r="I20" s="107">
        <v>1</v>
      </c>
      <c r="J20" s="107">
        <v>0</v>
      </c>
      <c r="K20" s="107">
        <v>1</v>
      </c>
      <c r="L20" s="107">
        <v>1</v>
      </c>
      <c r="M20" s="107">
        <v>0</v>
      </c>
      <c r="N20" s="107">
        <v>1</v>
      </c>
      <c r="O20" s="107">
        <v>0</v>
      </c>
      <c r="P20" s="107">
        <v>0</v>
      </c>
      <c r="Q20" s="107">
        <v>1</v>
      </c>
      <c r="R20" s="229">
        <v>8598</v>
      </c>
    </row>
    <row r="21" spans="1:18">
      <c r="A21" s="54" t="s">
        <v>211</v>
      </c>
      <c r="B21" s="107">
        <v>0</v>
      </c>
      <c r="C21" s="107">
        <v>0</v>
      </c>
      <c r="D21" s="107">
        <v>524</v>
      </c>
      <c r="E21" s="107">
        <v>0</v>
      </c>
      <c r="F21" s="107">
        <v>0</v>
      </c>
      <c r="G21" s="107">
        <v>0</v>
      </c>
      <c r="H21" s="107">
        <v>0</v>
      </c>
      <c r="I21" s="107">
        <v>0</v>
      </c>
      <c r="J21" s="107">
        <v>0</v>
      </c>
      <c r="K21" s="107">
        <v>0</v>
      </c>
      <c r="L21" s="107">
        <v>0</v>
      </c>
      <c r="M21" s="107">
        <v>0</v>
      </c>
      <c r="N21" s="107">
        <v>0</v>
      </c>
      <c r="O21" s="107">
        <v>0</v>
      </c>
      <c r="P21" s="107">
        <v>0</v>
      </c>
      <c r="Q21" s="107">
        <v>0</v>
      </c>
      <c r="R21" s="229">
        <v>524</v>
      </c>
    </row>
    <row r="22" spans="1:18">
      <c r="A22" s="54" t="s">
        <v>212</v>
      </c>
      <c r="B22" s="107">
        <v>0</v>
      </c>
      <c r="C22" s="107">
        <v>0</v>
      </c>
      <c r="D22" s="107">
        <v>35652</v>
      </c>
      <c r="E22" s="107">
        <v>0</v>
      </c>
      <c r="F22" s="107">
        <v>0</v>
      </c>
      <c r="G22" s="107">
        <v>0</v>
      </c>
      <c r="H22" s="107">
        <v>0</v>
      </c>
      <c r="I22" s="107">
        <v>0</v>
      </c>
      <c r="J22" s="107">
        <v>0</v>
      </c>
      <c r="K22" s="107">
        <v>0</v>
      </c>
      <c r="L22" s="107">
        <v>0</v>
      </c>
      <c r="M22" s="107">
        <v>0</v>
      </c>
      <c r="N22" s="107">
        <v>0</v>
      </c>
      <c r="O22" s="107">
        <v>0</v>
      </c>
      <c r="P22" s="107">
        <v>0</v>
      </c>
      <c r="Q22" s="107">
        <v>0</v>
      </c>
      <c r="R22" s="229">
        <v>35652</v>
      </c>
    </row>
    <row r="23" spans="1:18">
      <c r="A23" s="54" t="s">
        <v>213</v>
      </c>
      <c r="B23" s="107">
        <v>0</v>
      </c>
      <c r="C23" s="107">
        <v>0</v>
      </c>
      <c r="D23" s="107">
        <v>3072</v>
      </c>
      <c r="E23" s="107">
        <v>0</v>
      </c>
      <c r="F23" s="107">
        <v>0</v>
      </c>
      <c r="G23" s="107">
        <v>0</v>
      </c>
      <c r="H23" s="107">
        <v>0</v>
      </c>
      <c r="I23" s="107">
        <v>0</v>
      </c>
      <c r="J23" s="107">
        <v>0</v>
      </c>
      <c r="K23" s="107">
        <v>0</v>
      </c>
      <c r="L23" s="107">
        <v>0</v>
      </c>
      <c r="M23" s="107">
        <v>0</v>
      </c>
      <c r="N23" s="107">
        <v>0</v>
      </c>
      <c r="O23" s="107">
        <v>0</v>
      </c>
      <c r="P23" s="107">
        <v>0</v>
      </c>
      <c r="Q23" s="107">
        <v>0</v>
      </c>
      <c r="R23" s="229">
        <v>3072</v>
      </c>
    </row>
    <row r="24" spans="1:18">
      <c r="A24" s="54" t="s">
        <v>214</v>
      </c>
      <c r="B24" s="107">
        <v>0</v>
      </c>
      <c r="C24" s="107">
        <v>0</v>
      </c>
      <c r="D24" s="107">
        <v>96</v>
      </c>
      <c r="E24" s="107">
        <v>0</v>
      </c>
      <c r="F24" s="107">
        <v>0</v>
      </c>
      <c r="G24" s="107">
        <v>26</v>
      </c>
      <c r="H24" s="107">
        <v>17</v>
      </c>
      <c r="I24" s="107">
        <v>0</v>
      </c>
      <c r="J24" s="107">
        <v>0</v>
      </c>
      <c r="K24" s="107">
        <v>0</v>
      </c>
      <c r="L24" s="107">
        <v>29</v>
      </c>
      <c r="M24" s="107">
        <v>0</v>
      </c>
      <c r="N24" s="107">
        <v>0</v>
      </c>
      <c r="O24" s="107">
        <v>0</v>
      </c>
      <c r="P24" s="107">
        <v>0</v>
      </c>
      <c r="Q24" s="107">
        <v>3</v>
      </c>
      <c r="R24" s="229">
        <v>171</v>
      </c>
    </row>
    <row r="25" spans="1:18">
      <c r="A25" s="54" t="s">
        <v>215</v>
      </c>
      <c r="B25" s="107">
        <v>0</v>
      </c>
      <c r="C25" s="107">
        <v>0</v>
      </c>
      <c r="D25" s="107">
        <v>661</v>
      </c>
      <c r="E25" s="107">
        <v>0</v>
      </c>
      <c r="F25" s="107">
        <v>0</v>
      </c>
      <c r="G25" s="107">
        <v>0</v>
      </c>
      <c r="H25" s="107">
        <v>0</v>
      </c>
      <c r="I25" s="107">
        <v>0</v>
      </c>
      <c r="J25" s="107">
        <v>0</v>
      </c>
      <c r="K25" s="107">
        <v>0</v>
      </c>
      <c r="L25" s="107">
        <v>0</v>
      </c>
      <c r="M25" s="107">
        <v>0</v>
      </c>
      <c r="N25" s="107">
        <v>0</v>
      </c>
      <c r="O25" s="107">
        <v>0</v>
      </c>
      <c r="P25" s="107">
        <v>0</v>
      </c>
      <c r="Q25" s="107">
        <v>0</v>
      </c>
      <c r="R25" s="229">
        <v>661</v>
      </c>
    </row>
    <row r="26" spans="1:18">
      <c r="A26" s="54" t="s">
        <v>79</v>
      </c>
      <c r="B26" s="107">
        <v>3</v>
      </c>
      <c r="C26" s="107">
        <v>0</v>
      </c>
      <c r="D26" s="107">
        <v>53</v>
      </c>
      <c r="E26" s="107">
        <v>5</v>
      </c>
      <c r="F26" s="107">
        <v>8</v>
      </c>
      <c r="G26" s="107">
        <v>0</v>
      </c>
      <c r="H26" s="107">
        <v>3</v>
      </c>
      <c r="I26" s="107">
        <v>0</v>
      </c>
      <c r="J26" s="107">
        <v>0</v>
      </c>
      <c r="K26" s="107">
        <v>0</v>
      </c>
      <c r="L26" s="107">
        <v>23</v>
      </c>
      <c r="M26" s="107">
        <v>0</v>
      </c>
      <c r="N26" s="107">
        <v>0</v>
      </c>
      <c r="O26" s="107">
        <v>0</v>
      </c>
      <c r="P26" s="107">
        <v>5</v>
      </c>
      <c r="Q26" s="107">
        <v>0</v>
      </c>
      <c r="R26" s="229">
        <v>100</v>
      </c>
    </row>
    <row r="27" spans="1:18">
      <c r="A27" s="230" t="s">
        <v>2</v>
      </c>
      <c r="B27" s="231">
        <v>51097</v>
      </c>
      <c r="C27" s="231">
        <v>31377</v>
      </c>
      <c r="D27" s="231">
        <v>658297</v>
      </c>
      <c r="E27" s="231">
        <v>70691</v>
      </c>
      <c r="F27" s="231">
        <v>45245</v>
      </c>
      <c r="G27" s="231">
        <v>40148</v>
      </c>
      <c r="H27" s="231">
        <v>40058</v>
      </c>
      <c r="I27" s="231">
        <v>39342</v>
      </c>
      <c r="J27" s="231">
        <v>21284</v>
      </c>
      <c r="K27" s="231">
        <v>33474</v>
      </c>
      <c r="L27" s="231">
        <v>57912</v>
      </c>
      <c r="M27" s="231">
        <v>39996</v>
      </c>
      <c r="N27" s="231">
        <v>13768</v>
      </c>
      <c r="O27" s="231">
        <v>11431</v>
      </c>
      <c r="P27" s="231">
        <v>39574</v>
      </c>
      <c r="Q27" s="231">
        <v>50223</v>
      </c>
      <c r="R27" s="232">
        <v>1243917</v>
      </c>
    </row>
  </sheetData>
  <mergeCells count="1">
    <mergeCell ref="A1:R1"/>
  </mergeCells>
  <printOptions horizontalCentered="1"/>
  <pageMargins left="0.78740157480314965" right="0.19685039370078741" top="0.78740157480314965" bottom="0.19685039370078741" header="0.11811023622047245" footer="0.51181102362204722"/>
  <pageSetup paperSize="9" scale="85"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S54"/>
  <sheetViews>
    <sheetView topLeftCell="A37" zoomScale="85" zoomScaleNormal="85" workbookViewId="0">
      <selection activeCell="M48" sqref="M48"/>
    </sheetView>
  </sheetViews>
  <sheetFormatPr baseColWidth="10" defaultColWidth="11.44140625" defaultRowHeight="13.2"/>
  <cols>
    <col min="1" max="1" width="24.109375" style="233" customWidth="1"/>
    <col min="2" max="2" width="5.5546875" style="233" bestFit="1" customWidth="1"/>
    <col min="3" max="3" width="6.5546875" style="233" bestFit="1" customWidth="1"/>
    <col min="4" max="4" width="3.109375" style="233" bestFit="1" customWidth="1"/>
    <col min="5" max="5" width="6.5546875" style="233" bestFit="1" customWidth="1"/>
    <col min="6" max="6" width="5.44140625" style="235" bestFit="1" customWidth="1"/>
    <col min="7" max="8" width="8" style="233" bestFit="1" customWidth="1"/>
    <col min="9" max="9" width="8.109375" style="233" bestFit="1" customWidth="1"/>
    <col min="10" max="10" width="5.88671875" style="233" bestFit="1" customWidth="1"/>
    <col min="11" max="12" width="5.5546875" style="233" bestFit="1" customWidth="1"/>
    <col min="13" max="13" width="7.6640625" style="233" bestFit="1" customWidth="1"/>
    <col min="14" max="14" width="7.21875" style="233" bestFit="1" customWidth="1"/>
    <col min="15" max="16384" width="11.44140625" style="233"/>
  </cols>
  <sheetData>
    <row r="1" spans="1:14" ht="24.75" customHeight="1">
      <c r="A1" s="552" t="s">
        <v>323</v>
      </c>
      <c r="B1" s="552"/>
      <c r="C1" s="552"/>
      <c r="D1" s="552"/>
      <c r="E1" s="552"/>
      <c r="F1" s="552"/>
      <c r="G1" s="552"/>
      <c r="H1" s="552"/>
      <c r="I1" s="552"/>
      <c r="J1" s="552"/>
      <c r="K1" s="552"/>
      <c r="L1" s="552"/>
      <c r="M1" s="552"/>
    </row>
    <row r="2" spans="1:14" ht="16.5" customHeight="1" thickBot="1">
      <c r="A2" s="234" t="s">
        <v>217</v>
      </c>
      <c r="B2" s="234"/>
    </row>
    <row r="3" spans="1:14" ht="77.25" customHeight="1">
      <c r="A3" s="236" t="s">
        <v>218</v>
      </c>
      <c r="B3" s="347" t="s">
        <v>319</v>
      </c>
      <c r="C3" s="348" t="s">
        <v>219</v>
      </c>
      <c r="D3" s="347" t="s">
        <v>320</v>
      </c>
      <c r="E3" s="330" t="s">
        <v>316</v>
      </c>
      <c r="F3" s="330" t="s">
        <v>220</v>
      </c>
      <c r="G3" s="330" t="s">
        <v>221</v>
      </c>
      <c r="H3" s="330" t="s">
        <v>222</v>
      </c>
      <c r="I3" s="331" t="s">
        <v>223</v>
      </c>
      <c r="J3" s="332" t="s">
        <v>317</v>
      </c>
      <c r="K3" s="333" t="s">
        <v>224</v>
      </c>
      <c r="L3" s="335" t="s">
        <v>225</v>
      </c>
      <c r="M3" s="237" t="s">
        <v>226</v>
      </c>
      <c r="N3" s="334" t="s">
        <v>318</v>
      </c>
    </row>
    <row r="4" spans="1:14" ht="17.25" customHeight="1">
      <c r="A4" s="238" t="s">
        <v>227</v>
      </c>
      <c r="B4" s="336"/>
      <c r="C4" s="239">
        <v>806</v>
      </c>
      <c r="D4" s="239"/>
      <c r="E4" s="239">
        <v>549</v>
      </c>
      <c r="F4" s="240"/>
      <c r="G4" s="239"/>
      <c r="H4" s="239">
        <v>1589</v>
      </c>
      <c r="I4" s="239">
        <v>2138</v>
      </c>
      <c r="J4" s="241"/>
      <c r="K4" s="242">
        <v>238</v>
      </c>
      <c r="L4" s="242"/>
      <c r="M4" s="239">
        <v>2376</v>
      </c>
      <c r="N4" s="243">
        <v>4.8734462813307629E-2</v>
      </c>
    </row>
    <row r="5" spans="1:14" ht="17.25" customHeight="1">
      <c r="A5" s="238" t="s">
        <v>228</v>
      </c>
      <c r="B5" s="336"/>
      <c r="C5" s="239">
        <v>979</v>
      </c>
      <c r="D5" s="239"/>
      <c r="E5" s="239">
        <v>699</v>
      </c>
      <c r="F5" s="240"/>
      <c r="G5" s="239">
        <v>309</v>
      </c>
      <c r="H5" s="239">
        <v>2288</v>
      </c>
      <c r="I5" s="239">
        <v>3296</v>
      </c>
      <c r="J5" s="241">
        <v>3.3667007150153219</v>
      </c>
      <c r="K5" s="242">
        <v>754</v>
      </c>
      <c r="L5" s="242"/>
      <c r="M5" s="239">
        <v>4050</v>
      </c>
      <c r="N5" s="243">
        <v>8.3070107068137999E-2</v>
      </c>
    </row>
    <row r="6" spans="1:14" ht="17.25" customHeight="1">
      <c r="A6" s="244" t="s">
        <v>229</v>
      </c>
      <c r="B6" s="337">
        <v>2065</v>
      </c>
      <c r="C6" s="245">
        <v>1785</v>
      </c>
      <c r="D6" s="245">
        <v>0.86440677966101698</v>
      </c>
      <c r="E6" s="245">
        <v>1248</v>
      </c>
      <c r="F6" s="245"/>
      <c r="G6" s="245">
        <v>317</v>
      </c>
      <c r="H6" s="245">
        <v>3869</v>
      </c>
      <c r="I6" s="245">
        <v>5434</v>
      </c>
      <c r="J6" s="241">
        <v>3.0442577030812323</v>
      </c>
      <c r="K6" s="246">
        <v>992</v>
      </c>
      <c r="L6" s="246">
        <v>269</v>
      </c>
      <c r="M6" s="245">
        <v>6695</v>
      </c>
      <c r="N6" s="247">
        <v>0.13732206588177381</v>
      </c>
    </row>
    <row r="7" spans="1:14" ht="17.25" customHeight="1">
      <c r="A7" s="238" t="s">
        <v>230</v>
      </c>
      <c r="B7" s="336">
        <v>1399</v>
      </c>
      <c r="C7" s="239">
        <v>1054</v>
      </c>
      <c r="D7" s="239">
        <v>0.75339528234453179</v>
      </c>
      <c r="E7" s="239">
        <v>763</v>
      </c>
      <c r="F7" s="240"/>
      <c r="G7" s="239">
        <v>813</v>
      </c>
      <c r="H7" s="239">
        <v>3092</v>
      </c>
      <c r="I7" s="239">
        <v>4668</v>
      </c>
      <c r="J7" s="241">
        <v>4.4288425047438329</v>
      </c>
      <c r="K7" s="242">
        <v>772</v>
      </c>
      <c r="L7" s="242">
        <v>145</v>
      </c>
      <c r="M7" s="239">
        <v>5585</v>
      </c>
      <c r="N7" s="243">
        <v>0.11455470320383969</v>
      </c>
    </row>
    <row r="8" spans="1:14" ht="17.25" customHeight="1">
      <c r="A8" s="238" t="s">
        <v>231</v>
      </c>
      <c r="B8" s="336">
        <v>817</v>
      </c>
      <c r="C8" s="239">
        <v>711</v>
      </c>
      <c r="D8" s="239">
        <v>0.87025703794369647</v>
      </c>
      <c r="E8" s="239">
        <v>518</v>
      </c>
      <c r="F8" s="240"/>
      <c r="G8" s="239"/>
      <c r="H8" s="239">
        <v>1728</v>
      </c>
      <c r="I8" s="239">
        <v>2246</v>
      </c>
      <c r="J8" s="241">
        <v>3.7974683544303796</v>
      </c>
      <c r="K8" s="242">
        <v>85</v>
      </c>
      <c r="L8" s="242">
        <v>369</v>
      </c>
      <c r="M8" s="239">
        <v>2700</v>
      </c>
      <c r="N8" s="243">
        <v>5.5380071378758666E-2</v>
      </c>
    </row>
    <row r="9" spans="1:14" ht="17.25" customHeight="1">
      <c r="A9" s="238" t="s">
        <v>232</v>
      </c>
      <c r="B9" s="336">
        <v>827</v>
      </c>
      <c r="C9" s="239">
        <v>535</v>
      </c>
      <c r="D9" s="239">
        <v>0.64691656590084645</v>
      </c>
      <c r="E9" s="239">
        <v>587</v>
      </c>
      <c r="F9" s="240"/>
      <c r="G9" s="239"/>
      <c r="H9" s="239">
        <v>819</v>
      </c>
      <c r="I9" s="239">
        <v>1406</v>
      </c>
      <c r="J9" s="241">
        <v>3.0093457943925235</v>
      </c>
      <c r="K9" s="242">
        <v>83</v>
      </c>
      <c r="L9" s="242">
        <v>121</v>
      </c>
      <c r="M9" s="239">
        <v>1610</v>
      </c>
      <c r="N9" s="243">
        <v>3.3022931451778315E-2</v>
      </c>
    </row>
    <row r="10" spans="1:14" ht="17.25" customHeight="1">
      <c r="A10" s="238" t="s">
        <v>233</v>
      </c>
      <c r="B10" s="336"/>
      <c r="C10" s="239">
        <v>413</v>
      </c>
      <c r="D10" s="239"/>
      <c r="E10" s="239">
        <v>352</v>
      </c>
      <c r="F10" s="240"/>
      <c r="G10" s="239"/>
      <c r="H10" s="239">
        <v>2155</v>
      </c>
      <c r="I10" s="239">
        <v>2507</v>
      </c>
      <c r="J10" s="241">
        <v>6.0702179176755449</v>
      </c>
      <c r="K10" s="242"/>
      <c r="L10" s="242"/>
      <c r="M10" s="239">
        <v>2507</v>
      </c>
      <c r="N10" s="243">
        <v>5.1421421832054809E-2</v>
      </c>
    </row>
    <row r="11" spans="1:14" ht="17.25" customHeight="1">
      <c r="A11" s="238" t="s">
        <v>234</v>
      </c>
      <c r="B11" s="336">
        <v>1063</v>
      </c>
      <c r="C11" s="239">
        <v>540</v>
      </c>
      <c r="D11" s="239">
        <v>0.50799623706491059</v>
      </c>
      <c r="E11" s="239">
        <v>592</v>
      </c>
      <c r="F11" s="240"/>
      <c r="G11" s="239">
        <v>461</v>
      </c>
      <c r="H11" s="239">
        <v>1973</v>
      </c>
      <c r="I11" s="239">
        <v>3026</v>
      </c>
      <c r="J11" s="241">
        <v>6.6518518518518519</v>
      </c>
      <c r="K11" s="242">
        <v>386</v>
      </c>
      <c r="L11" s="242">
        <v>180</v>
      </c>
      <c r="M11" s="239">
        <v>3592</v>
      </c>
      <c r="N11" s="243">
        <v>7.3676006071296721E-2</v>
      </c>
    </row>
    <row r="12" spans="1:14" ht="17.25" customHeight="1">
      <c r="A12" s="238" t="s">
        <v>235</v>
      </c>
      <c r="B12" s="336">
        <v>264</v>
      </c>
      <c r="C12" s="239">
        <v>164</v>
      </c>
      <c r="D12" s="239">
        <v>0.62121212121212122</v>
      </c>
      <c r="E12" s="239">
        <v>86</v>
      </c>
      <c r="F12" s="240"/>
      <c r="G12" s="239">
        <v>103</v>
      </c>
      <c r="H12" s="239">
        <v>653</v>
      </c>
      <c r="I12" s="239">
        <v>842</v>
      </c>
      <c r="J12" s="241">
        <v>5.1646341463414638</v>
      </c>
      <c r="K12" s="242">
        <v>5</v>
      </c>
      <c r="L12" s="242"/>
      <c r="M12" s="239">
        <v>847</v>
      </c>
      <c r="N12" s="243">
        <v>1.7372933502892072E-2</v>
      </c>
    </row>
    <row r="13" spans="1:14" ht="17.25" customHeight="1">
      <c r="A13" s="244" t="s">
        <v>236</v>
      </c>
      <c r="B13" s="337">
        <v>1327</v>
      </c>
      <c r="C13" s="245">
        <v>704</v>
      </c>
      <c r="D13" s="245">
        <v>0.53051996985681993</v>
      </c>
      <c r="E13" s="245">
        <v>678</v>
      </c>
      <c r="F13" s="245"/>
      <c r="G13" s="245">
        <v>564</v>
      </c>
      <c r="H13" s="245">
        <v>2235</v>
      </c>
      <c r="I13" s="245">
        <v>3477</v>
      </c>
      <c r="J13" s="241">
        <v>5.4943181818181817</v>
      </c>
      <c r="K13" s="246">
        <v>391</v>
      </c>
      <c r="L13" s="246"/>
      <c r="M13" s="245">
        <v>3868</v>
      </c>
      <c r="N13" s="247">
        <v>7.9337080034458718E-2</v>
      </c>
    </row>
    <row r="14" spans="1:14" ht="17.25" customHeight="1">
      <c r="A14" s="238" t="s">
        <v>237</v>
      </c>
      <c r="B14" s="336"/>
      <c r="C14" s="239">
        <v>157</v>
      </c>
      <c r="D14" s="239"/>
      <c r="E14" s="239">
        <v>79</v>
      </c>
      <c r="F14" s="240"/>
      <c r="G14" s="239"/>
      <c r="H14" s="239">
        <v>309</v>
      </c>
      <c r="I14" s="239">
        <v>388</v>
      </c>
      <c r="J14" s="241">
        <v>2.4713375796178343</v>
      </c>
      <c r="K14" s="248"/>
      <c r="L14" s="248"/>
      <c r="M14" s="239">
        <v>388</v>
      </c>
      <c r="N14" s="243">
        <v>7.9583213685030969E-3</v>
      </c>
    </row>
    <row r="15" spans="1:14" ht="17.25" customHeight="1">
      <c r="A15" s="238" t="s">
        <v>238</v>
      </c>
      <c r="B15" s="336">
        <v>997</v>
      </c>
      <c r="C15" s="239">
        <v>794</v>
      </c>
      <c r="D15" s="239">
        <v>0.79638916750250754</v>
      </c>
      <c r="E15" s="239">
        <v>695</v>
      </c>
      <c r="F15" s="240">
        <v>25</v>
      </c>
      <c r="G15" s="239">
        <v>148</v>
      </c>
      <c r="H15" s="239">
        <v>1670</v>
      </c>
      <c r="I15" s="239">
        <v>2538</v>
      </c>
      <c r="J15" s="241">
        <v>3.4357682619647356</v>
      </c>
      <c r="K15" s="248">
        <v>0</v>
      </c>
      <c r="L15" s="248">
        <v>190</v>
      </c>
      <c r="M15" s="239">
        <v>2728</v>
      </c>
      <c r="N15" s="243">
        <v>5.595438323009394E-2</v>
      </c>
    </row>
    <row r="16" spans="1:14" ht="17.25" customHeight="1">
      <c r="A16" s="238" t="s">
        <v>239</v>
      </c>
      <c r="B16" s="336">
        <v>638</v>
      </c>
      <c r="C16" s="239">
        <v>429</v>
      </c>
      <c r="D16" s="239">
        <v>0.70443349753694584</v>
      </c>
      <c r="E16" s="239">
        <v>385</v>
      </c>
      <c r="F16" s="240">
        <v>31</v>
      </c>
      <c r="G16" s="239">
        <v>4</v>
      </c>
      <c r="H16" s="239">
        <v>483</v>
      </c>
      <c r="I16" s="239">
        <v>903</v>
      </c>
      <c r="J16" s="241">
        <v>2.4685314685314683</v>
      </c>
      <c r="K16" s="248">
        <v>27</v>
      </c>
      <c r="L16" s="248">
        <v>129</v>
      </c>
      <c r="M16" s="239">
        <v>1059</v>
      </c>
      <c r="N16" s="243">
        <v>2.172129466300201E-2</v>
      </c>
    </row>
    <row r="17" spans="1:14" ht="17.25" customHeight="1">
      <c r="A17" s="238" t="s">
        <v>240</v>
      </c>
      <c r="B17" s="336"/>
      <c r="C17" s="239">
        <v>41</v>
      </c>
      <c r="D17" s="239"/>
      <c r="E17" s="239">
        <v>41</v>
      </c>
      <c r="F17" s="240"/>
      <c r="G17" s="239"/>
      <c r="H17" s="239"/>
      <c r="I17" s="239">
        <v>41</v>
      </c>
      <c r="J17" s="241">
        <v>1</v>
      </c>
      <c r="K17" s="248"/>
      <c r="L17" s="248"/>
      <c r="M17" s="239">
        <v>41</v>
      </c>
      <c r="N17" s="243">
        <v>8.4095663945522414E-4</v>
      </c>
    </row>
    <row r="18" spans="1:14" ht="17.25" customHeight="1">
      <c r="A18" s="238" t="s">
        <v>241</v>
      </c>
      <c r="B18" s="336">
        <v>976</v>
      </c>
      <c r="C18" s="239">
        <v>630</v>
      </c>
      <c r="D18" s="239">
        <v>0.64549180327868849</v>
      </c>
      <c r="E18" s="239">
        <v>556</v>
      </c>
      <c r="F18" s="240"/>
      <c r="G18" s="239">
        <v>5</v>
      </c>
      <c r="H18" s="239">
        <v>590</v>
      </c>
      <c r="I18" s="239">
        <v>1151</v>
      </c>
      <c r="J18" s="241">
        <v>2.0095238095238095</v>
      </c>
      <c r="K18" s="248">
        <v>22</v>
      </c>
      <c r="L18" s="248">
        <v>93</v>
      </c>
      <c r="M18" s="239">
        <v>1266</v>
      </c>
      <c r="N18" s="243">
        <v>2.5967100135373507E-2</v>
      </c>
    </row>
    <row r="19" spans="1:14" ht="17.25" customHeight="1">
      <c r="A19" s="238" t="s">
        <v>242</v>
      </c>
      <c r="B19" s="336">
        <v>776</v>
      </c>
      <c r="C19" s="239">
        <v>562</v>
      </c>
      <c r="D19" s="239">
        <v>0.72422680412371132</v>
      </c>
      <c r="E19" s="239">
        <v>337</v>
      </c>
      <c r="F19" s="240">
        <v>125</v>
      </c>
      <c r="G19" s="239">
        <v>49</v>
      </c>
      <c r="H19" s="239">
        <v>442</v>
      </c>
      <c r="I19" s="239">
        <v>953</v>
      </c>
      <c r="J19" s="241">
        <v>1.7722419928825623</v>
      </c>
      <c r="K19" s="248">
        <v>43</v>
      </c>
      <c r="L19" s="248"/>
      <c r="M19" s="239">
        <v>996</v>
      </c>
      <c r="N19" s="243">
        <v>2.0429092997497643E-2</v>
      </c>
    </row>
    <row r="20" spans="1:14" ht="17.25" customHeight="1">
      <c r="A20" s="249" t="s">
        <v>243</v>
      </c>
      <c r="B20" s="338">
        <v>753</v>
      </c>
      <c r="C20" s="239">
        <v>421</v>
      </c>
      <c r="D20" s="239">
        <v>0.55909694555112877</v>
      </c>
      <c r="E20" s="239">
        <v>344</v>
      </c>
      <c r="F20" s="240"/>
      <c r="G20" s="239">
        <v>48</v>
      </c>
      <c r="H20" s="239">
        <v>503</v>
      </c>
      <c r="I20" s="239">
        <v>895</v>
      </c>
      <c r="J20" s="241">
        <v>2.2256532066508314</v>
      </c>
      <c r="K20" s="248">
        <v>0</v>
      </c>
      <c r="L20" s="248">
        <v>42</v>
      </c>
      <c r="M20" s="239">
        <v>937</v>
      </c>
      <c r="N20" s="243">
        <v>1.9218935882184027E-2</v>
      </c>
    </row>
    <row r="21" spans="1:14" ht="17.25" customHeight="1">
      <c r="A21" s="238" t="s">
        <v>244</v>
      </c>
      <c r="B21" s="336">
        <v>850</v>
      </c>
      <c r="C21" s="239">
        <v>669</v>
      </c>
      <c r="D21" s="239">
        <v>0.78705882352941181</v>
      </c>
      <c r="E21" s="239">
        <v>566</v>
      </c>
      <c r="F21" s="240">
        <v>56</v>
      </c>
      <c r="G21" s="239">
        <v>58</v>
      </c>
      <c r="H21" s="239">
        <v>1036</v>
      </c>
      <c r="I21" s="239">
        <v>1716</v>
      </c>
      <c r="J21" s="241">
        <v>2.7548579970104634</v>
      </c>
      <c r="K21" s="248">
        <v>0</v>
      </c>
      <c r="L21" s="248">
        <v>127</v>
      </c>
      <c r="M21" s="239">
        <v>1843</v>
      </c>
      <c r="N21" s="243">
        <v>3.7802026500389711E-2</v>
      </c>
    </row>
    <row r="22" spans="1:14" ht="17.25" customHeight="1">
      <c r="A22" s="249" t="s">
        <v>245</v>
      </c>
      <c r="B22" s="338">
        <v>469</v>
      </c>
      <c r="C22" s="239">
        <v>469</v>
      </c>
      <c r="D22" s="239">
        <v>1</v>
      </c>
      <c r="E22" s="239">
        <v>475</v>
      </c>
      <c r="F22" s="240">
        <v>77</v>
      </c>
      <c r="G22" s="239"/>
      <c r="H22" s="239">
        <v>567</v>
      </c>
      <c r="I22" s="239">
        <v>1119</v>
      </c>
      <c r="J22" s="241">
        <v>2.8550106609808101</v>
      </c>
      <c r="K22" s="248">
        <v>73</v>
      </c>
      <c r="L22" s="248">
        <v>147</v>
      </c>
      <c r="M22" s="239">
        <v>1339</v>
      </c>
      <c r="N22" s="243">
        <v>2.7464413176354761E-2</v>
      </c>
    </row>
    <row r="23" spans="1:14" ht="17.25" customHeight="1">
      <c r="A23" s="238" t="s">
        <v>246</v>
      </c>
      <c r="B23" s="336"/>
      <c r="C23" s="239">
        <v>143</v>
      </c>
      <c r="D23" s="239"/>
      <c r="E23" s="239">
        <v>119</v>
      </c>
      <c r="F23" s="240"/>
      <c r="G23" s="239"/>
      <c r="H23" s="239">
        <v>60</v>
      </c>
      <c r="I23" s="239">
        <v>179</v>
      </c>
      <c r="J23" s="241">
        <v>1.2517482517482517</v>
      </c>
      <c r="K23" s="248"/>
      <c r="L23" s="248"/>
      <c r="M23" s="239">
        <v>179</v>
      </c>
      <c r="N23" s="243">
        <v>3.6714936210362225E-3</v>
      </c>
    </row>
    <row r="24" spans="1:14" ht="17.25" customHeight="1">
      <c r="A24" s="250" t="s">
        <v>247</v>
      </c>
      <c r="B24" s="339"/>
      <c r="C24" s="239">
        <v>20</v>
      </c>
      <c r="D24" s="239"/>
      <c r="E24" s="239">
        <v>19</v>
      </c>
      <c r="F24" s="240"/>
      <c r="G24" s="239"/>
      <c r="H24" s="239">
        <v>15</v>
      </c>
      <c r="I24" s="239">
        <v>34</v>
      </c>
      <c r="J24" s="241">
        <v>1.7</v>
      </c>
      <c r="K24" s="248"/>
      <c r="L24" s="248"/>
      <c r="M24" s="239">
        <v>34</v>
      </c>
      <c r="N24" s="243">
        <v>6.9737867662140541E-4</v>
      </c>
    </row>
    <row r="25" spans="1:14" ht="17.25" customHeight="1">
      <c r="A25" s="251" t="s">
        <v>248</v>
      </c>
      <c r="B25" s="340"/>
      <c r="C25" s="239">
        <v>636</v>
      </c>
      <c r="D25" s="239"/>
      <c r="E25" s="239">
        <v>472</v>
      </c>
      <c r="F25" s="240"/>
      <c r="G25" s="239"/>
      <c r="H25" s="239">
        <v>615</v>
      </c>
      <c r="I25" s="239">
        <v>1087</v>
      </c>
      <c r="J25" s="241">
        <v>1.7091194968553458</v>
      </c>
      <c r="K25" s="248"/>
      <c r="L25" s="248"/>
      <c r="M25" s="239">
        <v>1087</v>
      </c>
      <c r="N25" s="243">
        <v>2.2295606514337284E-2</v>
      </c>
    </row>
    <row r="26" spans="1:14" ht="17.25" customHeight="1">
      <c r="A26" s="251" t="s">
        <v>249</v>
      </c>
      <c r="B26" s="340"/>
      <c r="C26" s="239">
        <v>127</v>
      </c>
      <c r="D26" s="239"/>
      <c r="E26" s="239">
        <v>84</v>
      </c>
      <c r="F26" s="240"/>
      <c r="G26" s="239">
        <v>27</v>
      </c>
      <c r="H26" s="239">
        <v>190</v>
      </c>
      <c r="I26" s="239">
        <v>301</v>
      </c>
      <c r="J26" s="241">
        <v>2.3700787401574801</v>
      </c>
      <c r="K26" s="248"/>
      <c r="L26" s="248"/>
      <c r="M26" s="239">
        <v>301</v>
      </c>
      <c r="N26" s="243">
        <v>6.1738524018542067E-3</v>
      </c>
    </row>
    <row r="27" spans="1:14" ht="27" customHeight="1">
      <c r="A27" s="251" t="s">
        <v>250</v>
      </c>
      <c r="B27" s="340"/>
      <c r="C27" s="239">
        <v>562</v>
      </c>
      <c r="D27" s="239"/>
      <c r="E27" s="239">
        <v>640</v>
      </c>
      <c r="F27" s="240">
        <v>40</v>
      </c>
      <c r="G27" s="239"/>
      <c r="H27" s="239">
        <v>105</v>
      </c>
      <c r="I27" s="239">
        <v>785</v>
      </c>
      <c r="J27" s="241">
        <v>1.396797153024911</v>
      </c>
      <c r="K27" s="248"/>
      <c r="L27" s="248"/>
      <c r="M27" s="239">
        <v>785</v>
      </c>
      <c r="N27" s="243">
        <v>1.6101242974935391E-2</v>
      </c>
    </row>
    <row r="28" spans="1:14">
      <c r="A28" s="251" t="s">
        <v>321</v>
      </c>
      <c r="B28" s="340"/>
      <c r="C28" s="239">
        <v>394</v>
      </c>
      <c r="D28" s="239"/>
      <c r="E28" s="239">
        <v>352</v>
      </c>
      <c r="F28" s="240"/>
      <c r="G28" s="239"/>
      <c r="H28" s="239">
        <v>1035</v>
      </c>
      <c r="I28" s="239">
        <v>1387</v>
      </c>
      <c r="J28" s="241">
        <v>3.5203045685279188</v>
      </c>
      <c r="K28" s="248"/>
      <c r="L28" s="248"/>
      <c r="M28" s="239">
        <v>1387</v>
      </c>
      <c r="N28" s="243">
        <v>2.8448947778643804E-2</v>
      </c>
    </row>
    <row r="29" spans="1:14" ht="17.25" customHeight="1">
      <c r="A29" s="251" t="s">
        <v>251</v>
      </c>
      <c r="B29" s="340"/>
      <c r="C29" s="239">
        <v>122</v>
      </c>
      <c r="D29" s="239"/>
      <c r="E29" s="239">
        <v>89</v>
      </c>
      <c r="F29" s="240"/>
      <c r="G29" s="239"/>
      <c r="H29" s="239">
        <v>197</v>
      </c>
      <c r="I29" s="239">
        <v>286</v>
      </c>
      <c r="J29" s="241">
        <v>2.3442622950819674</v>
      </c>
      <c r="K29" s="248"/>
      <c r="L29" s="248"/>
      <c r="M29" s="239">
        <v>286</v>
      </c>
      <c r="N29" s="243">
        <v>5.8661853386388811E-3</v>
      </c>
    </row>
    <row r="30" spans="1:14" ht="17.25" customHeight="1">
      <c r="A30" s="251" t="s">
        <v>252</v>
      </c>
      <c r="B30" s="340"/>
      <c r="C30" s="239">
        <v>145</v>
      </c>
      <c r="D30" s="239"/>
      <c r="E30" s="239">
        <v>130</v>
      </c>
      <c r="F30" s="240"/>
      <c r="G30" s="239"/>
      <c r="H30" s="239">
        <v>236</v>
      </c>
      <c r="I30" s="239">
        <v>366</v>
      </c>
      <c r="J30" s="241">
        <v>2.5241379310344829</v>
      </c>
      <c r="K30" s="248"/>
      <c r="L30" s="248"/>
      <c r="M30" s="239">
        <v>366</v>
      </c>
      <c r="N30" s="243">
        <v>7.5070763424539529E-3</v>
      </c>
    </row>
    <row r="31" spans="1:14" ht="17.25" customHeight="1">
      <c r="A31" s="251" t="s">
        <v>253</v>
      </c>
      <c r="B31" s="340"/>
      <c r="C31" s="239">
        <v>86</v>
      </c>
      <c r="D31" s="239"/>
      <c r="E31" s="239">
        <v>38</v>
      </c>
      <c r="F31" s="240"/>
      <c r="G31" s="239">
        <v>18</v>
      </c>
      <c r="H31" s="239">
        <v>212</v>
      </c>
      <c r="I31" s="239">
        <v>268</v>
      </c>
      <c r="J31" s="241">
        <v>3.1162790697674421</v>
      </c>
      <c r="K31" s="248"/>
      <c r="L31" s="248"/>
      <c r="M31" s="239">
        <v>268</v>
      </c>
      <c r="N31" s="243">
        <v>5.4969848627804902E-3</v>
      </c>
    </row>
    <row r="32" spans="1:14" ht="17.25" customHeight="1">
      <c r="A32" s="251" t="s">
        <v>254</v>
      </c>
      <c r="B32" s="340"/>
      <c r="C32" s="239">
        <v>75</v>
      </c>
      <c r="D32" s="239"/>
      <c r="E32" s="239">
        <v>61</v>
      </c>
      <c r="F32" s="240"/>
      <c r="G32" s="239"/>
      <c r="H32" s="239">
        <v>146</v>
      </c>
      <c r="I32" s="239">
        <v>207</v>
      </c>
      <c r="J32" s="241">
        <v>2.76</v>
      </c>
      <c r="K32" s="248"/>
      <c r="L32" s="248"/>
      <c r="M32" s="239">
        <v>207</v>
      </c>
      <c r="N32" s="243">
        <v>4.2458054723714979E-3</v>
      </c>
    </row>
    <row r="33" spans="1:19" ht="17.25" customHeight="1">
      <c r="A33" s="251" t="s">
        <v>255</v>
      </c>
      <c r="B33" s="340"/>
      <c r="C33" s="239">
        <v>86</v>
      </c>
      <c r="D33" s="239"/>
      <c r="E33" s="239">
        <v>57</v>
      </c>
      <c r="F33" s="240"/>
      <c r="G33" s="239"/>
      <c r="H33" s="239">
        <v>194</v>
      </c>
      <c r="I33" s="239">
        <v>251</v>
      </c>
      <c r="J33" s="241">
        <v>2.9186046511627906</v>
      </c>
      <c r="K33" s="248"/>
      <c r="L33" s="248"/>
      <c r="M33" s="239">
        <v>251</v>
      </c>
      <c r="N33" s="243">
        <v>5.1482955244697868E-3</v>
      </c>
      <c r="P33" s="252"/>
    </row>
    <row r="34" spans="1:19" ht="17.25" customHeight="1">
      <c r="A34" s="251" t="s">
        <v>256</v>
      </c>
      <c r="B34" s="340"/>
      <c r="C34" s="239">
        <v>120</v>
      </c>
      <c r="D34" s="239"/>
      <c r="E34" s="239">
        <v>94</v>
      </c>
      <c r="F34" s="240"/>
      <c r="G34" s="239"/>
      <c r="H34" s="239">
        <v>245</v>
      </c>
      <c r="I34" s="239">
        <v>339</v>
      </c>
      <c r="J34" s="241">
        <v>2.8250000000000002</v>
      </c>
      <c r="K34" s="248"/>
      <c r="L34" s="248"/>
      <c r="M34" s="239">
        <v>339</v>
      </c>
      <c r="N34" s="243">
        <v>6.9532756286663656E-3</v>
      </c>
    </row>
    <row r="35" spans="1:19" ht="17.25" customHeight="1">
      <c r="A35" s="253" t="s">
        <v>257</v>
      </c>
      <c r="B35" s="341"/>
      <c r="C35" s="239">
        <v>20</v>
      </c>
      <c r="D35" s="239"/>
      <c r="E35" s="239">
        <v>22</v>
      </c>
      <c r="F35" s="240"/>
      <c r="G35" s="239"/>
      <c r="H35" s="239">
        <v>55</v>
      </c>
      <c r="I35" s="239">
        <v>77</v>
      </c>
      <c r="J35" s="241">
        <v>3.85</v>
      </c>
      <c r="K35" s="248"/>
      <c r="L35" s="248"/>
      <c r="M35" s="239">
        <v>77</v>
      </c>
      <c r="N35" s="243">
        <v>1.5793575911720063E-3</v>
      </c>
    </row>
    <row r="36" spans="1:19">
      <c r="A36" s="253" t="s">
        <v>322</v>
      </c>
      <c r="B36" s="341"/>
      <c r="C36" s="239">
        <v>41</v>
      </c>
      <c r="D36" s="239"/>
      <c r="E36" s="239">
        <v>41</v>
      </c>
      <c r="F36" s="240"/>
      <c r="G36" s="239"/>
      <c r="H36" s="239">
        <v>0</v>
      </c>
      <c r="I36" s="239">
        <v>41</v>
      </c>
      <c r="J36" s="241"/>
      <c r="K36" s="248"/>
      <c r="L36" s="248"/>
      <c r="M36" s="239">
        <v>41</v>
      </c>
      <c r="N36" s="243">
        <v>8.4095663945522414E-4</v>
      </c>
    </row>
    <row r="37" spans="1:19" ht="17.25" customHeight="1">
      <c r="A37" s="254" t="s">
        <v>258</v>
      </c>
      <c r="B37" s="342"/>
      <c r="C37" s="245">
        <v>1048</v>
      </c>
      <c r="D37" s="245"/>
      <c r="E37" s="245">
        <v>884</v>
      </c>
      <c r="F37" s="245"/>
      <c r="G37" s="245"/>
      <c r="H37" s="245">
        <v>2338</v>
      </c>
      <c r="I37" s="245">
        <v>3222</v>
      </c>
      <c r="J37" s="241">
        <v>3.0744274809160306</v>
      </c>
      <c r="K37" s="255"/>
      <c r="L37" s="255"/>
      <c r="M37" s="245">
        <v>3222</v>
      </c>
      <c r="N37" s="247">
        <v>6.6086885178652008E-2</v>
      </c>
    </row>
    <row r="38" spans="1:19" ht="17.25" customHeight="1">
      <c r="A38" s="250" t="s">
        <v>259</v>
      </c>
      <c r="B38" s="339">
        <v>858</v>
      </c>
      <c r="C38" s="239">
        <v>647</v>
      </c>
      <c r="D38" s="239">
        <v>0.75407925407925402</v>
      </c>
      <c r="E38" s="239">
        <v>608</v>
      </c>
      <c r="F38" s="240"/>
      <c r="G38" s="239"/>
      <c r="H38" s="239">
        <v>2031</v>
      </c>
      <c r="I38" s="239">
        <v>2639</v>
      </c>
      <c r="J38" s="241">
        <v>4.3786707882534772</v>
      </c>
      <c r="K38" s="248">
        <v>194</v>
      </c>
      <c r="L38" s="248"/>
      <c r="M38" s="239">
        <v>2833</v>
      </c>
      <c r="N38" s="243">
        <v>5.8108052672601225E-2</v>
      </c>
    </row>
    <row r="39" spans="1:19" ht="17.25" customHeight="1">
      <c r="A39" s="250" t="s">
        <v>260</v>
      </c>
      <c r="B39" s="339">
        <v>420</v>
      </c>
      <c r="C39" s="239">
        <v>231</v>
      </c>
      <c r="D39" s="239">
        <v>0.55000000000000004</v>
      </c>
      <c r="E39" s="239">
        <v>224</v>
      </c>
      <c r="F39" s="240"/>
      <c r="G39" s="239"/>
      <c r="H39" s="239">
        <v>1017</v>
      </c>
      <c r="I39" s="239">
        <v>1241</v>
      </c>
      <c r="J39" s="241">
        <v>5.3722943722943723</v>
      </c>
      <c r="K39" s="248"/>
      <c r="L39" s="248"/>
      <c r="M39" s="239">
        <v>1241</v>
      </c>
      <c r="N39" s="243">
        <v>2.5454321696681298E-2</v>
      </c>
    </row>
    <row r="40" spans="1:19" ht="17.25" customHeight="1">
      <c r="A40" s="250" t="s">
        <v>261</v>
      </c>
      <c r="B40" s="339">
        <v>487</v>
      </c>
      <c r="C40" s="239">
        <v>233</v>
      </c>
      <c r="D40" s="239">
        <v>0.47843942505133469</v>
      </c>
      <c r="E40" s="239">
        <v>225</v>
      </c>
      <c r="F40" s="240"/>
      <c r="G40" s="239"/>
      <c r="H40" s="239">
        <v>331</v>
      </c>
      <c r="I40" s="239">
        <v>556</v>
      </c>
      <c r="J40" s="241">
        <v>2.3905579399141632</v>
      </c>
      <c r="K40" s="248">
        <v>1</v>
      </c>
      <c r="L40" s="248"/>
      <c r="M40" s="239">
        <v>557</v>
      </c>
      <c r="N40" s="243">
        <v>1.1424703614062436E-2</v>
      </c>
    </row>
    <row r="41" spans="1:19" ht="17.25" customHeight="1">
      <c r="A41" s="250" t="s">
        <v>262</v>
      </c>
      <c r="B41" s="339"/>
      <c r="C41" s="239">
        <v>51</v>
      </c>
      <c r="D41" s="239"/>
      <c r="E41" s="239">
        <v>45</v>
      </c>
      <c r="F41" s="240"/>
      <c r="G41" s="239"/>
      <c r="H41" s="239">
        <v>53</v>
      </c>
      <c r="I41" s="239">
        <v>98</v>
      </c>
      <c r="J41" s="241">
        <v>1.9215686274509804</v>
      </c>
      <c r="K41" s="248"/>
      <c r="L41" s="248"/>
      <c r="M41" s="239">
        <v>98</v>
      </c>
      <c r="N41" s="243">
        <v>2.0100914796734627E-3</v>
      </c>
      <c r="P41" s="252"/>
    </row>
    <row r="42" spans="1:19" ht="17.25" customHeight="1">
      <c r="A42" s="254" t="s">
        <v>263</v>
      </c>
      <c r="B42" s="342"/>
      <c r="C42" s="245">
        <v>1162</v>
      </c>
      <c r="D42" s="245"/>
      <c r="E42" s="245">
        <v>1102</v>
      </c>
      <c r="F42" s="245"/>
      <c r="G42" s="245"/>
      <c r="H42" s="245">
        <v>3432</v>
      </c>
      <c r="I42" s="245">
        <v>4534</v>
      </c>
      <c r="J42" s="241">
        <v>4.2289156626506026</v>
      </c>
      <c r="K42" s="255">
        <v>195</v>
      </c>
      <c r="L42" s="255">
        <v>185</v>
      </c>
      <c r="M42" s="245">
        <v>4914</v>
      </c>
      <c r="N42" s="247">
        <v>0.10079172990934077</v>
      </c>
      <c r="Q42" s="252"/>
    </row>
    <row r="43" spans="1:19" ht="17.25" customHeight="1">
      <c r="A43" s="256" t="s">
        <v>264</v>
      </c>
      <c r="B43" s="343"/>
      <c r="C43" s="239">
        <v>590</v>
      </c>
      <c r="D43" s="239"/>
      <c r="E43" s="239">
        <v>228</v>
      </c>
      <c r="F43" s="240"/>
      <c r="G43" s="239"/>
      <c r="H43" s="239">
        <v>378</v>
      </c>
      <c r="I43" s="239">
        <v>606</v>
      </c>
      <c r="J43" s="241">
        <v>1.0271186440677966</v>
      </c>
      <c r="K43" s="248"/>
      <c r="L43" s="248"/>
      <c r="M43" s="239">
        <v>606</v>
      </c>
      <c r="N43" s="243">
        <v>1.2429749353899167E-2</v>
      </c>
    </row>
    <row r="44" spans="1:19" ht="17.25" customHeight="1">
      <c r="A44" s="256" t="s">
        <v>265</v>
      </c>
      <c r="B44" s="343"/>
      <c r="C44" s="239">
        <v>46</v>
      </c>
      <c r="D44" s="239"/>
      <c r="E44" s="239">
        <v>46</v>
      </c>
      <c r="F44" s="240"/>
      <c r="G44" s="239"/>
      <c r="H44" s="239">
        <v>0</v>
      </c>
      <c r="I44" s="239">
        <v>46</v>
      </c>
      <c r="J44" s="241">
        <v>1</v>
      </c>
      <c r="K44" s="248"/>
      <c r="L44" s="248"/>
      <c r="M44" s="239">
        <v>46</v>
      </c>
      <c r="N44" s="243">
        <v>9.4351232719366612E-4</v>
      </c>
    </row>
    <row r="45" spans="1:19" ht="17.25" customHeight="1">
      <c r="A45" s="256" t="s">
        <v>266</v>
      </c>
      <c r="B45" s="343"/>
      <c r="C45" s="239">
        <v>87</v>
      </c>
      <c r="D45" s="239"/>
      <c r="E45" s="239">
        <v>41</v>
      </c>
      <c r="F45" s="240"/>
      <c r="G45" s="239"/>
      <c r="H45" s="239">
        <v>130</v>
      </c>
      <c r="I45" s="239">
        <v>171</v>
      </c>
      <c r="J45" s="241">
        <v>1.9655172413793103</v>
      </c>
      <c r="K45" s="248"/>
      <c r="L45" s="248"/>
      <c r="M45" s="239">
        <v>171</v>
      </c>
      <c r="N45" s="243">
        <v>3.5074045206547155E-3</v>
      </c>
      <c r="S45" s="252"/>
    </row>
    <row r="46" spans="1:19" ht="21.75" customHeight="1">
      <c r="A46" s="256" t="s">
        <v>267</v>
      </c>
      <c r="B46" s="343"/>
      <c r="C46" s="239">
        <v>533</v>
      </c>
      <c r="D46" s="239"/>
      <c r="E46" s="239">
        <v>70</v>
      </c>
      <c r="F46" s="240"/>
      <c r="G46" s="239"/>
      <c r="H46" s="239">
        <v>486</v>
      </c>
      <c r="I46" s="239">
        <v>556</v>
      </c>
      <c r="J46" s="241">
        <v>1.0431519699812384</v>
      </c>
      <c r="K46" s="248"/>
      <c r="L46" s="248"/>
      <c r="M46" s="239">
        <v>556</v>
      </c>
      <c r="N46" s="243">
        <v>1.1404192476514748E-2</v>
      </c>
      <c r="P46" s="252"/>
    </row>
    <row r="47" spans="1:19" ht="17.25" customHeight="1">
      <c r="A47" s="257" t="s">
        <v>268</v>
      </c>
      <c r="B47" s="344"/>
      <c r="C47" s="239">
        <v>156</v>
      </c>
      <c r="D47" s="239"/>
      <c r="E47" s="239">
        <v>61</v>
      </c>
      <c r="F47" s="240">
        <v>12</v>
      </c>
      <c r="G47" s="239">
        <v>29</v>
      </c>
      <c r="H47" s="239">
        <v>182</v>
      </c>
      <c r="I47" s="239">
        <v>284</v>
      </c>
      <c r="J47" s="241">
        <v>1.8205128205128205</v>
      </c>
      <c r="K47" s="248"/>
      <c r="L47" s="248"/>
      <c r="M47" s="239">
        <v>284</v>
      </c>
      <c r="N47" s="243">
        <v>5.8251630635435042E-3</v>
      </c>
      <c r="Q47" s="252"/>
    </row>
    <row r="48" spans="1:19" ht="17.25" customHeight="1">
      <c r="A48" s="258" t="s">
        <v>269</v>
      </c>
      <c r="B48" s="345"/>
      <c r="C48" s="239">
        <v>1685</v>
      </c>
      <c r="D48" s="239"/>
      <c r="E48" s="239"/>
      <c r="F48" s="240"/>
      <c r="G48" s="239"/>
      <c r="H48" s="239"/>
      <c r="I48" s="239">
        <v>2436</v>
      </c>
      <c r="J48" s="241">
        <v>1.4456973293768547</v>
      </c>
      <c r="K48" s="248"/>
      <c r="L48" s="248"/>
      <c r="M48" s="239">
        <v>2436</v>
      </c>
      <c r="N48" s="243">
        <v>4.9965131066168927E-2</v>
      </c>
      <c r="P48" s="252"/>
    </row>
    <row r="49" spans="1:14" ht="17.25" customHeight="1" thickBot="1">
      <c r="A49" s="259" t="s">
        <v>36</v>
      </c>
      <c r="B49" s="346"/>
      <c r="C49" s="260">
        <v>16210</v>
      </c>
      <c r="D49" s="260"/>
      <c r="E49" s="261">
        <v>11390</v>
      </c>
      <c r="F49" s="261">
        <v>366</v>
      </c>
      <c r="G49" s="261">
        <v>2072</v>
      </c>
      <c r="H49" s="261">
        <v>27810</v>
      </c>
      <c r="I49" s="261">
        <v>44074</v>
      </c>
      <c r="J49" s="262">
        <v>3.007649599012955</v>
      </c>
      <c r="K49" s="263">
        <v>3269</v>
      </c>
      <c r="L49" s="264">
        <v>1997</v>
      </c>
      <c r="M49" s="265">
        <v>48754</v>
      </c>
      <c r="N49" s="266">
        <v>1.0000000000000007</v>
      </c>
    </row>
    <row r="50" spans="1:14" s="271" customFormat="1" ht="16.5" customHeight="1">
      <c r="A50" s="267"/>
      <c r="B50" s="267"/>
      <c r="C50" s="268"/>
      <c r="D50" s="268"/>
      <c r="E50" s="268"/>
      <c r="F50" s="268"/>
      <c r="G50" s="268"/>
      <c r="H50" s="268"/>
      <c r="I50" s="268"/>
      <c r="J50" s="268"/>
      <c r="K50" s="268"/>
      <c r="L50" s="269"/>
      <c r="M50" s="268"/>
      <c r="N50" s="270"/>
    </row>
    <row r="51" spans="1:14" ht="13.5" customHeight="1">
      <c r="A51" s="272"/>
      <c r="B51" s="272"/>
      <c r="C51" s="272"/>
      <c r="D51" s="272"/>
      <c r="E51" s="272"/>
      <c r="F51" s="273"/>
      <c r="G51" s="272"/>
      <c r="H51" s="272"/>
      <c r="I51" s="272"/>
      <c r="J51" s="272"/>
      <c r="K51" s="272"/>
      <c r="L51" s="272"/>
      <c r="M51" s="272"/>
      <c r="N51" s="272"/>
    </row>
    <row r="52" spans="1:14">
      <c r="A52" s="235"/>
      <c r="B52" s="235"/>
    </row>
    <row r="53" spans="1:14">
      <c r="A53" s="235"/>
      <c r="B53" s="235"/>
    </row>
    <row r="54" spans="1:14">
      <c r="A54" s="235"/>
      <c r="B54" s="235"/>
      <c r="C54" s="274"/>
      <c r="D54" s="274"/>
    </row>
  </sheetData>
  <mergeCells count="1">
    <mergeCell ref="A1:M1"/>
  </mergeCells>
  <printOptions horizontalCentered="1"/>
  <pageMargins left="0.39370078740157483" right="0.15748031496062992" top="0.39370078740157483" bottom="0.19685039370078741" header="0.15748031496062992" footer="0.15748031496062992"/>
  <pageSetup paperSize="9" scale="85"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U49"/>
  <sheetViews>
    <sheetView zoomScaleNormal="100" workbookViewId="0">
      <selection activeCell="Y13" sqref="Y13"/>
    </sheetView>
  </sheetViews>
  <sheetFormatPr baseColWidth="10" defaultColWidth="11.44140625" defaultRowHeight="13.2"/>
  <cols>
    <col min="1" max="1" width="12.21875" style="233" bestFit="1" customWidth="1"/>
    <col min="2" max="2" width="5.44140625" style="233" bestFit="1" customWidth="1"/>
    <col min="3" max="3" width="6.44140625" style="233" customWidth="1"/>
    <col min="4" max="4" width="4" style="233" bestFit="1" customWidth="1"/>
    <col min="5" max="5" width="5.44140625" style="233" bestFit="1" customWidth="1"/>
    <col min="6" max="6" width="7.6640625" style="233" bestFit="1" customWidth="1"/>
    <col min="7" max="15" width="5.44140625" style="233" bestFit="1" customWidth="1"/>
    <col min="16" max="16" width="4" style="233" bestFit="1" customWidth="1"/>
    <col min="17" max="17" width="5.44140625" style="290" bestFit="1" customWidth="1"/>
    <col min="18" max="18" width="4" style="233" bestFit="1" customWidth="1"/>
    <col min="19" max="20" width="5.44140625" style="233" bestFit="1" customWidth="1"/>
    <col min="21" max="21" width="6.44140625" style="233" customWidth="1"/>
    <col min="22" max="22" width="8.88671875" style="233" customWidth="1"/>
    <col min="23" max="16384" width="11.44140625" style="233"/>
  </cols>
  <sheetData>
    <row r="1" spans="1:21" ht="24.75" customHeight="1">
      <c r="A1" s="553" t="s">
        <v>325</v>
      </c>
      <c r="B1" s="553"/>
      <c r="C1" s="554"/>
      <c r="D1" s="554"/>
      <c r="E1" s="554"/>
      <c r="F1" s="554"/>
      <c r="G1" s="554"/>
      <c r="H1" s="554"/>
      <c r="I1" s="554"/>
      <c r="J1" s="554"/>
      <c r="K1" s="554"/>
      <c r="L1" s="554"/>
      <c r="M1" s="554"/>
      <c r="N1" s="554"/>
      <c r="O1" s="554"/>
      <c r="P1" s="554"/>
      <c r="Q1" s="554"/>
      <c r="R1" s="554"/>
      <c r="S1" s="554"/>
      <c r="T1" s="554"/>
      <c r="U1" s="554"/>
    </row>
    <row r="2" spans="1:21" ht="12" customHeight="1">
      <c r="A2" s="275"/>
      <c r="B2" s="275"/>
      <c r="C2" s="275"/>
      <c r="D2" s="275"/>
      <c r="E2" s="275"/>
      <c r="F2" s="275"/>
      <c r="G2" s="275"/>
      <c r="H2" s="275"/>
      <c r="I2" s="275"/>
      <c r="J2" s="275"/>
      <c r="K2" s="275"/>
      <c r="L2" s="275"/>
      <c r="M2" s="275"/>
      <c r="N2" s="275"/>
      <c r="O2" s="275"/>
      <c r="P2" s="275"/>
      <c r="Q2" s="275"/>
      <c r="R2" s="275"/>
      <c r="S2" s="275"/>
      <c r="T2" s="275"/>
      <c r="U2" s="275"/>
    </row>
    <row r="3" spans="1:21" ht="63" customHeight="1">
      <c r="A3" s="276" t="s">
        <v>270</v>
      </c>
      <c r="B3" s="277" t="s">
        <v>44</v>
      </c>
      <c r="C3" s="277" t="s">
        <v>271</v>
      </c>
      <c r="D3" s="277" t="s">
        <v>324</v>
      </c>
      <c r="E3" s="277" t="s">
        <v>272</v>
      </c>
      <c r="F3" s="277" t="s">
        <v>273</v>
      </c>
      <c r="G3" s="277" t="s">
        <v>38</v>
      </c>
      <c r="H3" s="277" t="s">
        <v>3</v>
      </c>
      <c r="I3" s="277" t="s">
        <v>48</v>
      </c>
      <c r="J3" s="277" t="s">
        <v>34</v>
      </c>
      <c r="K3" s="277" t="s">
        <v>35</v>
      </c>
      <c r="L3" s="277" t="s">
        <v>40</v>
      </c>
      <c r="M3" s="277" t="s">
        <v>49</v>
      </c>
      <c r="N3" s="277" t="s">
        <v>4</v>
      </c>
      <c r="O3" s="277" t="s">
        <v>45</v>
      </c>
      <c r="P3" s="277" t="s">
        <v>46</v>
      </c>
      <c r="Q3" s="277" t="s">
        <v>47</v>
      </c>
      <c r="R3" s="277" t="s">
        <v>51</v>
      </c>
      <c r="S3" s="277" t="s">
        <v>50</v>
      </c>
      <c r="T3" s="277" t="s">
        <v>1</v>
      </c>
      <c r="U3" s="278" t="s">
        <v>2</v>
      </c>
    </row>
    <row r="4" spans="1:21">
      <c r="A4" s="279" t="s">
        <v>274</v>
      </c>
      <c r="B4" s="280"/>
      <c r="C4" s="281">
        <v>10649</v>
      </c>
      <c r="D4" s="281">
        <v>220</v>
      </c>
      <c r="E4" s="281">
        <v>690</v>
      </c>
      <c r="F4" s="281">
        <v>2246</v>
      </c>
      <c r="G4" s="281">
        <v>1489</v>
      </c>
      <c r="H4" s="281">
        <v>3232</v>
      </c>
      <c r="I4" s="281">
        <v>3017</v>
      </c>
      <c r="J4" s="281">
        <v>2353</v>
      </c>
      <c r="K4" s="281">
        <v>2262</v>
      </c>
      <c r="L4" s="281">
        <v>2811</v>
      </c>
      <c r="M4" s="281">
        <v>2698</v>
      </c>
      <c r="N4" s="281">
        <v>2544</v>
      </c>
      <c r="O4" s="281">
        <v>3202</v>
      </c>
      <c r="P4" s="281">
        <v>729</v>
      </c>
      <c r="Q4" s="281">
        <v>1075</v>
      </c>
      <c r="R4" s="281">
        <v>630</v>
      </c>
      <c r="S4" s="281">
        <v>2182</v>
      </c>
      <c r="T4" s="281">
        <v>2291</v>
      </c>
      <c r="U4" s="282">
        <v>44320</v>
      </c>
    </row>
    <row r="5" spans="1:21">
      <c r="A5" s="283" t="s">
        <v>275</v>
      </c>
      <c r="B5" s="284"/>
      <c r="C5" s="284">
        <v>518</v>
      </c>
      <c r="D5" s="284"/>
      <c r="E5" s="284"/>
      <c r="F5" s="284">
        <v>34</v>
      </c>
      <c r="G5" s="284">
        <v>68</v>
      </c>
      <c r="H5" s="284">
        <v>214</v>
      </c>
      <c r="I5" s="284">
        <v>111</v>
      </c>
      <c r="J5" s="284">
        <v>95</v>
      </c>
      <c r="K5" s="284">
        <v>75</v>
      </c>
      <c r="L5" s="284">
        <v>134</v>
      </c>
      <c r="M5" s="284">
        <v>94</v>
      </c>
      <c r="N5" s="284">
        <v>92</v>
      </c>
      <c r="O5" s="284">
        <v>233</v>
      </c>
      <c r="P5" s="284">
        <v>48</v>
      </c>
      <c r="Q5" s="284">
        <v>56</v>
      </c>
      <c r="R5" s="284">
        <v>42</v>
      </c>
      <c r="S5" s="284">
        <v>110</v>
      </c>
      <c r="T5" s="284">
        <v>84</v>
      </c>
      <c r="U5" s="285">
        <v>2008</v>
      </c>
    </row>
    <row r="6" spans="1:21">
      <c r="A6" s="286" t="s">
        <v>216</v>
      </c>
      <c r="B6" s="287">
        <v>2436</v>
      </c>
      <c r="C6" s="288"/>
      <c r="D6" s="288"/>
      <c r="E6" s="288"/>
      <c r="F6" s="288"/>
      <c r="G6" s="288"/>
      <c r="H6" s="288"/>
      <c r="I6" s="288"/>
      <c r="J6" s="288"/>
      <c r="K6" s="288"/>
      <c r="L6" s="288"/>
      <c r="M6" s="288"/>
      <c r="N6" s="288"/>
      <c r="O6" s="288"/>
      <c r="P6" s="288"/>
      <c r="Q6" s="288"/>
      <c r="R6" s="288"/>
      <c r="S6" s="288"/>
      <c r="T6" s="288"/>
      <c r="U6" s="285">
        <v>2436</v>
      </c>
    </row>
    <row r="7" spans="1:21" ht="27" customHeight="1">
      <c r="A7" s="286" t="s">
        <v>36</v>
      </c>
      <c r="B7" s="289">
        <v>2436</v>
      </c>
      <c r="C7" s="289">
        <v>11167</v>
      </c>
      <c r="D7" s="289">
        <v>220</v>
      </c>
      <c r="E7" s="289">
        <v>690</v>
      </c>
      <c r="F7" s="289">
        <v>2280</v>
      </c>
      <c r="G7" s="289">
        <v>1557</v>
      </c>
      <c r="H7" s="289">
        <v>3446</v>
      </c>
      <c r="I7" s="289">
        <v>3128</v>
      </c>
      <c r="J7" s="289">
        <v>2448</v>
      </c>
      <c r="K7" s="289">
        <v>2337</v>
      </c>
      <c r="L7" s="289">
        <v>2945</v>
      </c>
      <c r="M7" s="289">
        <v>2792</v>
      </c>
      <c r="N7" s="289">
        <v>2636</v>
      </c>
      <c r="O7" s="289">
        <v>3435</v>
      </c>
      <c r="P7" s="289">
        <v>777</v>
      </c>
      <c r="Q7" s="289">
        <v>1131</v>
      </c>
      <c r="R7" s="289">
        <v>672</v>
      </c>
      <c r="S7" s="289">
        <v>2292</v>
      </c>
      <c r="T7" s="289">
        <v>2375</v>
      </c>
      <c r="U7" s="289">
        <v>48764</v>
      </c>
    </row>
    <row r="8" spans="1:21" ht="18" customHeight="1">
      <c r="A8" s="235"/>
      <c r="B8" s="235"/>
      <c r="Q8" s="233"/>
    </row>
    <row r="9" spans="1:21" ht="17.25" customHeight="1">
      <c r="Q9" s="233"/>
    </row>
    <row r="10" spans="1:21" ht="18" customHeight="1">
      <c r="Q10" s="233"/>
    </row>
    <row r="11" spans="1:21" ht="18" customHeight="1">
      <c r="Q11" s="233"/>
    </row>
    <row r="12" spans="1:21" ht="18" customHeight="1">
      <c r="Q12" s="233"/>
    </row>
    <row r="13" spans="1:21" ht="18" customHeight="1">
      <c r="Q13" s="233"/>
    </row>
    <row r="14" spans="1:21" ht="18" customHeight="1">
      <c r="Q14" s="233"/>
    </row>
    <row r="15" spans="1:21" ht="18" customHeight="1">
      <c r="Q15" s="233"/>
    </row>
    <row r="16" spans="1:21" ht="18" customHeight="1">
      <c r="Q16" s="233"/>
    </row>
    <row r="17" spans="17:17" ht="18" customHeight="1">
      <c r="Q17" s="233"/>
    </row>
    <row r="18" spans="17:17" ht="18" customHeight="1">
      <c r="Q18" s="233"/>
    </row>
    <row r="19" spans="17:17" ht="18" customHeight="1">
      <c r="Q19" s="233"/>
    </row>
    <row r="20" spans="17:17" ht="18" customHeight="1">
      <c r="Q20" s="233"/>
    </row>
    <row r="21" spans="17:17" ht="18" customHeight="1">
      <c r="Q21" s="233"/>
    </row>
    <row r="22" spans="17:17" ht="18" customHeight="1">
      <c r="Q22" s="233"/>
    </row>
    <row r="23" spans="17:17" ht="18" customHeight="1">
      <c r="Q23" s="233"/>
    </row>
    <row r="24" spans="17:17">
      <c r="Q24" s="233"/>
    </row>
    <row r="25" spans="17:17" ht="19.5" customHeight="1">
      <c r="Q25" s="233"/>
    </row>
    <row r="26" spans="17:17" ht="18" customHeight="1">
      <c r="Q26" s="233"/>
    </row>
    <row r="27" spans="17:17" ht="18" customHeight="1">
      <c r="Q27" s="233"/>
    </row>
    <row r="28" spans="17:17" ht="18" customHeight="1">
      <c r="Q28" s="233"/>
    </row>
    <row r="29" spans="17:17" ht="18" customHeight="1">
      <c r="Q29" s="233"/>
    </row>
    <row r="30" spans="17:17" ht="18" customHeight="1">
      <c r="Q30" s="233"/>
    </row>
    <row r="31" spans="17:17" ht="18" customHeight="1">
      <c r="Q31" s="233"/>
    </row>
    <row r="32" spans="17:17" ht="18" customHeight="1">
      <c r="Q32" s="233"/>
    </row>
    <row r="33" spans="1:17">
      <c r="Q33" s="233"/>
    </row>
    <row r="34" spans="1:17" ht="18" customHeight="1">
      <c r="Q34" s="233"/>
    </row>
    <row r="35" spans="1:17" ht="18" customHeight="1">
      <c r="Q35" s="233"/>
    </row>
    <row r="36" spans="1:17" ht="18" customHeight="1">
      <c r="Q36" s="233"/>
    </row>
    <row r="37" spans="1:17" ht="18" customHeight="1">
      <c r="Q37" s="233"/>
    </row>
    <row r="38" spans="1:17" ht="18" customHeight="1">
      <c r="Q38" s="233"/>
    </row>
    <row r="39" spans="1:17" ht="15" customHeight="1">
      <c r="Q39" s="233"/>
    </row>
    <row r="40" spans="1:17" ht="13.5" customHeight="1">
      <c r="Q40" s="233"/>
    </row>
    <row r="41" spans="1:17" ht="14.25" customHeight="1">
      <c r="Q41" s="233"/>
    </row>
    <row r="42" spans="1:17" ht="17.25" customHeight="1">
      <c r="Q42" s="233"/>
    </row>
    <row r="43" spans="1:17" ht="15.75" customHeight="1">
      <c r="Q43" s="233"/>
    </row>
    <row r="44" spans="1:17" ht="15.75" customHeight="1">
      <c r="Q44" s="233"/>
    </row>
    <row r="45" spans="1:17" ht="21" customHeight="1">
      <c r="Q45" s="233"/>
    </row>
    <row r="46" spans="1:17" ht="28.95" customHeight="1"/>
    <row r="47" spans="1:17">
      <c r="A47" s="252"/>
      <c r="B47" s="252"/>
      <c r="C47" s="252"/>
      <c r="D47" s="252"/>
      <c r="E47" s="252"/>
      <c r="F47" s="252"/>
      <c r="G47" s="252"/>
    </row>
    <row r="49" ht="33.75" customHeight="1"/>
  </sheetData>
  <mergeCells count="1">
    <mergeCell ref="A1:U1"/>
  </mergeCells>
  <printOptions horizontalCentered="1"/>
  <pageMargins left="0.78740157480314965" right="0.15748031496062992" top="0.78740157480314965" bottom="0.31496062992125984" header="0.15748031496062992" footer="0.15748031496062992"/>
  <pageSetup paperSize="9" orientation="landscape"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55"/>
  <sheetViews>
    <sheetView topLeftCell="A10" zoomScaleNormal="100" workbookViewId="0">
      <selection activeCell="E41" sqref="E41:E42"/>
    </sheetView>
  </sheetViews>
  <sheetFormatPr baseColWidth="10" defaultColWidth="11.44140625" defaultRowHeight="13.8"/>
  <cols>
    <col min="1" max="1" width="15.109375" style="292" customWidth="1"/>
    <col min="2" max="2" width="14.44140625" style="292" bestFit="1" customWidth="1"/>
    <col min="3" max="3" width="10.88671875" style="292" bestFit="1" customWidth="1"/>
    <col min="4" max="4" width="14.88671875" style="293" customWidth="1"/>
    <col min="5" max="5" width="14.88671875" style="294" customWidth="1"/>
    <col min="6" max="6" width="11.44140625" style="294" customWidth="1"/>
    <col min="7" max="16384" width="11.44140625" style="293"/>
  </cols>
  <sheetData>
    <row r="1" spans="1:8">
      <c r="A1" s="291"/>
    </row>
    <row r="2" spans="1:8" ht="15.6">
      <c r="A2" s="560" t="s">
        <v>326</v>
      </c>
      <c r="B2" s="560"/>
      <c r="C2" s="560"/>
      <c r="D2" s="560"/>
      <c r="E2" s="560"/>
      <c r="F2" s="560"/>
      <c r="G2" s="560"/>
    </row>
    <row r="3" spans="1:8">
      <c r="A3" s="295"/>
      <c r="B3" s="295"/>
      <c r="C3" s="295"/>
      <c r="D3" s="296"/>
      <c r="E3" s="296"/>
      <c r="F3" s="296"/>
      <c r="G3" s="296"/>
    </row>
    <row r="4" spans="1:8" ht="28.5" customHeight="1">
      <c r="A4" s="561" t="s">
        <v>276</v>
      </c>
      <c r="B4" s="562"/>
      <c r="C4" s="562"/>
      <c r="D4" s="297" t="s">
        <v>277</v>
      </c>
      <c r="E4" s="297" t="s">
        <v>278</v>
      </c>
      <c r="F4" s="297" t="s">
        <v>279</v>
      </c>
      <c r="G4" s="298" t="s">
        <v>280</v>
      </c>
    </row>
    <row r="5" spans="1:8" ht="15" customHeight="1">
      <c r="A5" s="558" t="s">
        <v>281</v>
      </c>
      <c r="B5" s="559"/>
      <c r="C5" s="299" t="s">
        <v>29</v>
      </c>
      <c r="D5" s="300">
        <v>64</v>
      </c>
      <c r="E5" s="563">
        <f>D5+D6</f>
        <v>88</v>
      </c>
      <c r="F5" s="301">
        <v>64</v>
      </c>
      <c r="G5" s="564">
        <f>F5+F6</f>
        <v>88</v>
      </c>
    </row>
    <row r="6" spans="1:8">
      <c r="A6" s="558"/>
      <c r="B6" s="559"/>
      <c r="C6" s="299" t="s">
        <v>30</v>
      </c>
      <c r="D6" s="300">
        <v>24</v>
      </c>
      <c r="E6" s="563"/>
      <c r="F6" s="301">
        <v>24</v>
      </c>
      <c r="G6" s="564"/>
    </row>
    <row r="7" spans="1:8">
      <c r="A7" s="558" t="s">
        <v>282</v>
      </c>
      <c r="B7" s="559"/>
      <c r="C7" s="299" t="s">
        <v>29</v>
      </c>
      <c r="D7" s="302">
        <v>64</v>
      </c>
      <c r="E7" s="565">
        <f>D7+D8</f>
        <v>82</v>
      </c>
      <c r="F7" s="302">
        <v>64</v>
      </c>
      <c r="G7" s="566">
        <f>E7</f>
        <v>82</v>
      </c>
    </row>
    <row r="8" spans="1:8">
      <c r="A8" s="558"/>
      <c r="B8" s="559"/>
      <c r="C8" s="299" t="s">
        <v>30</v>
      </c>
      <c r="D8" s="302">
        <v>18</v>
      </c>
      <c r="E8" s="565"/>
      <c r="F8" s="302">
        <v>18</v>
      </c>
      <c r="G8" s="566"/>
    </row>
    <row r="9" spans="1:8">
      <c r="A9" s="568" t="s">
        <v>283</v>
      </c>
      <c r="B9" s="303" t="s">
        <v>284</v>
      </c>
      <c r="C9" s="299" t="s">
        <v>29</v>
      </c>
      <c r="D9" s="309">
        <v>6</v>
      </c>
      <c r="E9" s="571">
        <v>478</v>
      </c>
      <c r="F9" s="300">
        <v>6</v>
      </c>
      <c r="G9" s="555">
        <v>462</v>
      </c>
    </row>
    <row r="10" spans="1:8" ht="14.25" customHeight="1">
      <c r="A10" s="569"/>
      <c r="B10" s="567" t="s">
        <v>285</v>
      </c>
      <c r="C10" s="299" t="s">
        <v>29</v>
      </c>
      <c r="D10" s="304">
        <v>326</v>
      </c>
      <c r="E10" s="572"/>
      <c r="F10" s="304">
        <v>310</v>
      </c>
      <c r="G10" s="556"/>
    </row>
    <row r="11" spans="1:8">
      <c r="A11" s="569"/>
      <c r="B11" s="567"/>
      <c r="C11" s="299" t="s">
        <v>286</v>
      </c>
      <c r="D11" s="300">
        <v>16</v>
      </c>
      <c r="E11" s="572"/>
      <c r="F11" s="300">
        <v>16</v>
      </c>
      <c r="G11" s="556"/>
    </row>
    <row r="12" spans="1:8" ht="18" customHeight="1">
      <c r="A12" s="569"/>
      <c r="B12" s="329" t="s">
        <v>287</v>
      </c>
      <c r="C12" s="299" t="s">
        <v>30</v>
      </c>
      <c r="D12" s="300">
        <v>48</v>
      </c>
      <c r="E12" s="572"/>
      <c r="F12" s="300">
        <v>48</v>
      </c>
      <c r="G12" s="556"/>
    </row>
    <row r="13" spans="1:8" ht="30" customHeight="1">
      <c r="A13" s="570"/>
      <c r="B13" s="305" t="s">
        <v>288</v>
      </c>
      <c r="C13" s="306" t="s">
        <v>29</v>
      </c>
      <c r="D13" s="301">
        <v>82</v>
      </c>
      <c r="E13" s="573"/>
      <c r="F13" s="301">
        <v>82</v>
      </c>
      <c r="G13" s="557"/>
    </row>
    <row r="14" spans="1:8" ht="21" customHeight="1">
      <c r="A14" s="558" t="s">
        <v>289</v>
      </c>
      <c r="B14" s="559"/>
      <c r="C14" s="306" t="s">
        <v>29</v>
      </c>
      <c r="D14" s="301">
        <v>22</v>
      </c>
      <c r="E14" s="301">
        <f>D14</f>
        <v>22</v>
      </c>
      <c r="F14" s="301">
        <v>20</v>
      </c>
      <c r="G14" s="307">
        <v>22</v>
      </c>
    </row>
    <row r="15" spans="1:8">
      <c r="A15" s="558" t="s">
        <v>290</v>
      </c>
      <c r="B15" s="559"/>
      <c r="C15" s="299" t="s">
        <v>29</v>
      </c>
      <c r="D15" s="300">
        <v>53</v>
      </c>
      <c r="E15" s="563">
        <f>D15+D16</f>
        <v>80</v>
      </c>
      <c r="F15" s="300">
        <v>53</v>
      </c>
      <c r="G15" s="564">
        <f>F15+F16</f>
        <v>80</v>
      </c>
      <c r="H15" s="308"/>
    </row>
    <row r="16" spans="1:8">
      <c r="A16" s="558"/>
      <c r="B16" s="559"/>
      <c r="C16" s="299" t="s">
        <v>30</v>
      </c>
      <c r="D16" s="300">
        <v>27</v>
      </c>
      <c r="E16" s="563"/>
      <c r="F16" s="300">
        <v>27</v>
      </c>
      <c r="G16" s="564"/>
    </row>
    <row r="17" spans="1:7">
      <c r="A17" s="558" t="s">
        <v>291</v>
      </c>
      <c r="B17" s="559"/>
      <c r="C17" s="299" t="s">
        <v>29</v>
      </c>
      <c r="D17" s="300">
        <v>54</v>
      </c>
      <c r="E17" s="563">
        <f>D17+D18</f>
        <v>72</v>
      </c>
      <c r="F17" s="300">
        <v>54</v>
      </c>
      <c r="G17" s="564">
        <f>F17+F18</f>
        <v>72</v>
      </c>
    </row>
    <row r="18" spans="1:7">
      <c r="A18" s="558"/>
      <c r="B18" s="559"/>
      <c r="C18" s="299" t="s">
        <v>30</v>
      </c>
      <c r="D18" s="300">
        <v>18</v>
      </c>
      <c r="E18" s="563"/>
      <c r="F18" s="300">
        <v>18</v>
      </c>
      <c r="G18" s="564"/>
    </row>
    <row r="19" spans="1:7" ht="14.25" customHeight="1">
      <c r="A19" s="558" t="s">
        <v>292</v>
      </c>
      <c r="B19" s="559"/>
      <c r="C19" s="299" t="s">
        <v>29</v>
      </c>
      <c r="D19" s="309">
        <v>38</v>
      </c>
      <c r="E19" s="563">
        <f>D19+D20</f>
        <v>56</v>
      </c>
      <c r="F19" s="309">
        <v>38</v>
      </c>
      <c r="G19" s="564">
        <f>E19</f>
        <v>56</v>
      </c>
    </row>
    <row r="20" spans="1:7" ht="14.25" customHeight="1">
      <c r="A20" s="558"/>
      <c r="B20" s="559"/>
      <c r="C20" s="299" t="s">
        <v>30</v>
      </c>
      <c r="D20" s="300">
        <v>18</v>
      </c>
      <c r="E20" s="563"/>
      <c r="F20" s="300">
        <v>18</v>
      </c>
      <c r="G20" s="564"/>
    </row>
    <row r="21" spans="1:7">
      <c r="A21" s="558" t="s">
        <v>293</v>
      </c>
      <c r="B21" s="559"/>
      <c r="C21" s="299" t="s">
        <v>29</v>
      </c>
      <c r="D21" s="300">
        <v>60</v>
      </c>
      <c r="E21" s="563">
        <f>D21+D22</f>
        <v>77</v>
      </c>
      <c r="F21" s="300">
        <v>60</v>
      </c>
      <c r="G21" s="564">
        <f>F21+F22</f>
        <v>77</v>
      </c>
    </row>
    <row r="22" spans="1:7">
      <c r="A22" s="558"/>
      <c r="B22" s="559"/>
      <c r="C22" s="299" t="s">
        <v>30</v>
      </c>
      <c r="D22" s="300">
        <v>17</v>
      </c>
      <c r="E22" s="563"/>
      <c r="F22" s="300">
        <v>17</v>
      </c>
      <c r="G22" s="564"/>
    </row>
    <row r="23" spans="1:7">
      <c r="A23" s="558" t="s">
        <v>294</v>
      </c>
      <c r="B23" s="559"/>
      <c r="C23" s="299" t="s">
        <v>29</v>
      </c>
      <c r="D23" s="300">
        <v>52</v>
      </c>
      <c r="E23" s="563">
        <f>D23+D24</f>
        <v>79</v>
      </c>
      <c r="F23" s="300">
        <v>52</v>
      </c>
      <c r="G23" s="564">
        <f>F23+F24</f>
        <v>79</v>
      </c>
    </row>
    <row r="24" spans="1:7">
      <c r="A24" s="558"/>
      <c r="B24" s="559"/>
      <c r="C24" s="299" t="s">
        <v>30</v>
      </c>
      <c r="D24" s="300">
        <v>27</v>
      </c>
      <c r="E24" s="563"/>
      <c r="F24" s="300">
        <v>27</v>
      </c>
      <c r="G24" s="564"/>
    </row>
    <row r="25" spans="1:7">
      <c r="A25" s="558" t="s">
        <v>295</v>
      </c>
      <c r="B25" s="559"/>
      <c r="C25" s="299" t="s">
        <v>29</v>
      </c>
      <c r="D25" s="300">
        <v>51</v>
      </c>
      <c r="E25" s="563">
        <f>D25+D26</f>
        <v>75</v>
      </c>
      <c r="F25" s="300">
        <v>51</v>
      </c>
      <c r="G25" s="564">
        <f>F25+F26</f>
        <v>75</v>
      </c>
    </row>
    <row r="26" spans="1:7">
      <c r="A26" s="558"/>
      <c r="B26" s="559"/>
      <c r="C26" s="299" t="s">
        <v>30</v>
      </c>
      <c r="D26" s="300">
        <v>24</v>
      </c>
      <c r="E26" s="563"/>
      <c r="F26" s="300">
        <v>24</v>
      </c>
      <c r="G26" s="564"/>
    </row>
    <row r="27" spans="1:7">
      <c r="A27" s="558" t="s">
        <v>296</v>
      </c>
      <c r="B27" s="559"/>
      <c r="C27" s="299" t="s">
        <v>29</v>
      </c>
      <c r="D27" s="300">
        <v>34</v>
      </c>
      <c r="E27" s="563">
        <f>D27+D28</f>
        <v>47</v>
      </c>
      <c r="F27" s="300">
        <v>34</v>
      </c>
      <c r="G27" s="564">
        <f>F27+F28</f>
        <v>47</v>
      </c>
    </row>
    <row r="28" spans="1:7">
      <c r="A28" s="558"/>
      <c r="B28" s="559"/>
      <c r="C28" s="299" t="s">
        <v>30</v>
      </c>
      <c r="D28" s="300">
        <v>13</v>
      </c>
      <c r="E28" s="563"/>
      <c r="F28" s="300">
        <v>13</v>
      </c>
      <c r="G28" s="564"/>
    </row>
    <row r="29" spans="1:7">
      <c r="A29" s="558" t="s">
        <v>297</v>
      </c>
      <c r="B29" s="559"/>
      <c r="C29" s="299" t="s">
        <v>29</v>
      </c>
      <c r="D29" s="300">
        <v>15</v>
      </c>
      <c r="E29" s="563">
        <f>D29+D30</f>
        <v>28</v>
      </c>
      <c r="F29" s="300">
        <v>15</v>
      </c>
      <c r="G29" s="564">
        <f>F29+F30</f>
        <v>28</v>
      </c>
    </row>
    <row r="30" spans="1:7">
      <c r="A30" s="558"/>
      <c r="B30" s="559"/>
      <c r="C30" s="299" t="s">
        <v>30</v>
      </c>
      <c r="D30" s="300">
        <v>13</v>
      </c>
      <c r="E30" s="563"/>
      <c r="F30" s="300">
        <v>13</v>
      </c>
      <c r="G30" s="564"/>
    </row>
    <row r="31" spans="1:7" ht="18" customHeight="1">
      <c r="A31" s="558" t="s">
        <v>298</v>
      </c>
      <c r="B31" s="559"/>
      <c r="C31" s="299" t="s">
        <v>29</v>
      </c>
      <c r="D31" s="300">
        <v>57</v>
      </c>
      <c r="E31" s="563">
        <f>D31+D32</f>
        <v>81</v>
      </c>
      <c r="F31" s="300">
        <v>57</v>
      </c>
      <c r="G31" s="564">
        <f>F31+F32</f>
        <v>81</v>
      </c>
    </row>
    <row r="32" spans="1:7">
      <c r="A32" s="558"/>
      <c r="B32" s="559"/>
      <c r="C32" s="299" t="s">
        <v>30</v>
      </c>
      <c r="D32" s="300">
        <v>24</v>
      </c>
      <c r="E32" s="563"/>
      <c r="F32" s="300">
        <v>24</v>
      </c>
      <c r="G32" s="564"/>
    </row>
    <row r="33" spans="1:10">
      <c r="A33" s="558" t="s">
        <v>299</v>
      </c>
      <c r="B33" s="559"/>
      <c r="C33" s="299" t="s">
        <v>29</v>
      </c>
      <c r="D33" s="300">
        <v>54</v>
      </c>
      <c r="E33" s="563">
        <f>D33+D34</f>
        <v>83</v>
      </c>
      <c r="F33" s="300">
        <v>54</v>
      </c>
      <c r="G33" s="564">
        <f>F33+F34</f>
        <v>83</v>
      </c>
    </row>
    <row r="34" spans="1:10">
      <c r="A34" s="558"/>
      <c r="B34" s="559"/>
      <c r="C34" s="299" t="s">
        <v>30</v>
      </c>
      <c r="D34" s="300">
        <v>29</v>
      </c>
      <c r="E34" s="563"/>
      <c r="F34" s="300">
        <v>29</v>
      </c>
      <c r="G34" s="564"/>
    </row>
    <row r="35" spans="1:10">
      <c r="A35" s="558" t="s">
        <v>300</v>
      </c>
      <c r="B35" s="559"/>
      <c r="C35" s="299" t="s">
        <v>29</v>
      </c>
      <c r="D35" s="300">
        <v>51</v>
      </c>
      <c r="E35" s="563">
        <f>D35+D36</f>
        <v>67</v>
      </c>
      <c r="F35" s="300">
        <v>51</v>
      </c>
      <c r="G35" s="564">
        <f>F35+F36</f>
        <v>67</v>
      </c>
    </row>
    <row r="36" spans="1:10">
      <c r="A36" s="558"/>
      <c r="B36" s="559"/>
      <c r="C36" s="299" t="s">
        <v>30</v>
      </c>
      <c r="D36" s="300">
        <v>16</v>
      </c>
      <c r="E36" s="563"/>
      <c r="F36" s="300">
        <v>16</v>
      </c>
      <c r="G36" s="564"/>
    </row>
    <row r="37" spans="1:10">
      <c r="A37" s="574" t="s">
        <v>301</v>
      </c>
      <c r="B37" s="575"/>
      <c r="C37" s="310" t="s">
        <v>29</v>
      </c>
      <c r="D37" s="311">
        <f>D5+D7+D9+D10+D13+D14+D15+D17+D19+D21+D23+D25+D27+D29+D31+D33+D35+D11</f>
        <v>1099</v>
      </c>
      <c r="E37" s="578">
        <f>D37+D38</f>
        <v>1415</v>
      </c>
      <c r="F37" s="580"/>
      <c r="G37" s="581"/>
    </row>
    <row r="38" spans="1:10" ht="19.5" customHeight="1">
      <c r="A38" s="576"/>
      <c r="B38" s="577"/>
      <c r="C38" s="312" t="s">
        <v>30</v>
      </c>
      <c r="D38" s="313">
        <f>D6+D8+D16+D18+D20+D22+D24+D26+D28+D30+D32+D34+D36+D12</f>
        <v>316</v>
      </c>
      <c r="E38" s="579"/>
      <c r="F38" s="582"/>
      <c r="G38" s="583"/>
    </row>
    <row r="39" spans="1:10" ht="19.5" customHeight="1">
      <c r="A39" s="314"/>
      <c r="B39" s="314"/>
      <c r="C39" s="315"/>
      <c r="D39" s="316"/>
      <c r="E39" s="317"/>
      <c r="F39" s="317"/>
      <c r="G39" s="316"/>
    </row>
    <row r="40" spans="1:10" s="318" customFormat="1" ht="19.5" customHeight="1">
      <c r="A40" s="292"/>
      <c r="B40" s="292"/>
      <c r="C40" s="292"/>
      <c r="D40" s="293"/>
      <c r="E40" s="293"/>
      <c r="F40" s="293"/>
      <c r="G40" s="294"/>
      <c r="J40" s="349"/>
    </row>
    <row r="41" spans="1:10">
      <c r="A41" s="561" t="s">
        <v>302</v>
      </c>
      <c r="B41" s="562"/>
      <c r="C41" s="319" t="s">
        <v>29</v>
      </c>
      <c r="D41" s="320">
        <v>472</v>
      </c>
      <c r="E41" s="586">
        <f>D41+D42</f>
        <v>554</v>
      </c>
      <c r="F41" s="321"/>
      <c r="G41" s="322"/>
      <c r="I41" s="323"/>
    </row>
    <row r="42" spans="1:10" ht="15.75" customHeight="1">
      <c r="A42" s="584"/>
      <c r="B42" s="585"/>
      <c r="C42" s="312" t="s">
        <v>30</v>
      </c>
      <c r="D42" s="313">
        <v>82</v>
      </c>
      <c r="E42" s="587"/>
      <c r="F42" s="317"/>
      <c r="G42" s="322"/>
    </row>
    <row r="43" spans="1:10" ht="15.75" customHeight="1">
      <c r="A43" s="295"/>
      <c r="B43" s="295"/>
      <c r="C43" s="295"/>
      <c r="D43" s="296"/>
      <c r="E43" s="296"/>
      <c r="F43" s="296"/>
      <c r="G43" s="296"/>
    </row>
    <row r="44" spans="1:10" ht="14.25" customHeight="1">
      <c r="A44" s="588" t="s">
        <v>327</v>
      </c>
      <c r="B44" s="589"/>
      <c r="C44" s="590"/>
      <c r="D44" s="324"/>
      <c r="E44" s="296"/>
      <c r="F44" s="296"/>
      <c r="G44" s="296"/>
    </row>
    <row r="45" spans="1:10" ht="15" customHeight="1">
      <c r="A45" s="591"/>
      <c r="B45" s="592"/>
      <c r="C45" s="593"/>
      <c r="D45" s="296"/>
      <c r="E45" s="296"/>
      <c r="F45" s="296"/>
      <c r="G45" s="296"/>
    </row>
    <row r="46" spans="1:10">
      <c r="A46" s="295"/>
      <c r="B46" s="295"/>
      <c r="C46" s="295"/>
      <c r="D46" s="324"/>
      <c r="E46" s="296"/>
      <c r="F46" s="296"/>
      <c r="G46" s="296"/>
    </row>
    <row r="47" spans="1:10">
      <c r="A47" s="295"/>
      <c r="B47" s="295"/>
      <c r="C47" s="295"/>
      <c r="D47" s="296"/>
      <c r="E47" s="296"/>
      <c r="F47" s="296"/>
      <c r="G47" s="296"/>
    </row>
    <row r="48" spans="1:10">
      <c r="A48" s="295"/>
      <c r="B48" s="295"/>
      <c r="C48" s="295"/>
      <c r="D48" s="296"/>
      <c r="E48" s="296"/>
      <c r="F48" s="296"/>
      <c r="G48" s="296"/>
    </row>
    <row r="49" spans="1:7">
      <c r="A49" s="295"/>
      <c r="B49" s="295"/>
      <c r="C49" s="295"/>
      <c r="D49" s="296"/>
      <c r="E49" s="296"/>
      <c r="F49" s="296"/>
      <c r="G49" s="296"/>
    </row>
    <row r="50" spans="1:7">
      <c r="A50" s="295"/>
      <c r="B50" s="295"/>
      <c r="C50" s="295"/>
      <c r="D50" s="296"/>
      <c r="E50" s="296"/>
      <c r="F50" s="296"/>
      <c r="G50" s="296"/>
    </row>
    <row r="51" spans="1:7">
      <c r="A51" s="295"/>
      <c r="B51" s="295"/>
      <c r="C51" s="295"/>
      <c r="D51" s="296"/>
      <c r="E51" s="296"/>
      <c r="F51" s="296"/>
      <c r="G51" s="296"/>
    </row>
    <row r="52" spans="1:7">
      <c r="A52" s="295"/>
      <c r="B52" s="295"/>
      <c r="C52" s="295"/>
      <c r="D52" s="296"/>
      <c r="E52" s="296"/>
      <c r="F52" s="296"/>
      <c r="G52" s="296"/>
    </row>
    <row r="53" spans="1:7">
      <c r="A53" s="295"/>
      <c r="B53" s="295"/>
      <c r="C53" s="295"/>
      <c r="D53" s="296"/>
      <c r="E53" s="296"/>
      <c r="F53" s="296"/>
      <c r="G53" s="296"/>
    </row>
    <row r="54" spans="1:7">
      <c r="A54" s="295"/>
      <c r="B54" s="295"/>
      <c r="C54" s="295"/>
      <c r="D54" s="296"/>
      <c r="E54" s="296"/>
      <c r="F54" s="296"/>
      <c r="G54" s="296"/>
    </row>
    <row r="55" spans="1:7">
      <c r="A55" s="295"/>
      <c r="B55" s="295"/>
      <c r="C55" s="295"/>
      <c r="D55" s="296"/>
      <c r="E55" s="296"/>
      <c r="F55" s="296"/>
      <c r="G55" s="296"/>
    </row>
  </sheetData>
  <mergeCells count="52">
    <mergeCell ref="A41:B42"/>
    <mergeCell ref="E41:E42"/>
    <mergeCell ref="A44:C45"/>
    <mergeCell ref="A35:B36"/>
    <mergeCell ref="E35:E36"/>
    <mergeCell ref="G35:G36"/>
    <mergeCell ref="A37:B38"/>
    <mergeCell ref="E37:E38"/>
    <mergeCell ref="F37:G38"/>
    <mergeCell ref="A31:B32"/>
    <mergeCell ref="E31:E32"/>
    <mergeCell ref="G31:G32"/>
    <mergeCell ref="A33:B34"/>
    <mergeCell ref="E33:E34"/>
    <mergeCell ref="G33:G34"/>
    <mergeCell ref="A27:B28"/>
    <mergeCell ref="E27:E28"/>
    <mergeCell ref="G27:G28"/>
    <mergeCell ref="A29:B30"/>
    <mergeCell ref="E29:E30"/>
    <mergeCell ref="G29:G30"/>
    <mergeCell ref="A23:B24"/>
    <mergeCell ref="E23:E24"/>
    <mergeCell ref="G23:G24"/>
    <mergeCell ref="A25:B26"/>
    <mergeCell ref="E25:E26"/>
    <mergeCell ref="G25:G26"/>
    <mergeCell ref="A19:B20"/>
    <mergeCell ref="E19:E20"/>
    <mergeCell ref="G19:G20"/>
    <mergeCell ref="A21:B22"/>
    <mergeCell ref="E21:E22"/>
    <mergeCell ref="G21:G22"/>
    <mergeCell ref="A15:B16"/>
    <mergeCell ref="E15:E16"/>
    <mergeCell ref="G15:G16"/>
    <mergeCell ref="A17:B18"/>
    <mergeCell ref="E17:E18"/>
    <mergeCell ref="G17:G18"/>
    <mergeCell ref="G9:G13"/>
    <mergeCell ref="A14:B14"/>
    <mergeCell ref="A2:G2"/>
    <mergeCell ref="A4:C4"/>
    <mergeCell ref="A5:B6"/>
    <mergeCell ref="E5:E6"/>
    <mergeCell ref="G5:G6"/>
    <mergeCell ref="A7:B8"/>
    <mergeCell ref="E7:E8"/>
    <mergeCell ref="G7:G8"/>
    <mergeCell ref="B10:B11"/>
    <mergeCell ref="A9:A13"/>
    <mergeCell ref="E9:E13"/>
  </mergeCells>
  <printOptions horizontalCentered="1"/>
  <pageMargins left="0.59055118110236227" right="0.31496062992125984" top="0.74803149606299213" bottom="0.15748031496062992" header="0.31496062992125984" footer="0.31496062992125984"/>
  <pageSetup paperSize="9" scale="9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P20"/>
  <sheetViews>
    <sheetView topLeftCell="A13" workbookViewId="0">
      <selection activeCell="M19" sqref="M19"/>
    </sheetView>
  </sheetViews>
  <sheetFormatPr baseColWidth="10" defaultColWidth="11.44140625" defaultRowHeight="13.8"/>
  <cols>
    <col min="1" max="1" width="11.44140625" style="414"/>
    <col min="2" max="2" width="7.44140625" style="427" customWidth="1"/>
    <col min="3" max="15" width="6.5546875" style="427" customWidth="1"/>
    <col min="16" max="16" width="6.5546875" style="414" customWidth="1"/>
    <col min="17" max="16384" width="11.44140625" style="414"/>
  </cols>
  <sheetData>
    <row r="1" spans="1:16" ht="53.25" customHeight="1">
      <c r="A1" s="456" t="s">
        <v>371</v>
      </c>
      <c r="B1" s="456"/>
      <c r="C1" s="456"/>
      <c r="D1" s="456"/>
      <c r="E1" s="456"/>
      <c r="F1" s="456"/>
      <c r="G1" s="456"/>
      <c r="H1" s="456"/>
      <c r="I1" s="456"/>
      <c r="J1" s="456"/>
      <c r="K1" s="456"/>
      <c r="L1" s="456"/>
      <c r="M1" s="456"/>
      <c r="N1" s="456"/>
      <c r="O1" s="456"/>
      <c r="P1" s="456"/>
    </row>
    <row r="2" spans="1:16" ht="66">
      <c r="A2" s="415" t="s">
        <v>372</v>
      </c>
      <c r="B2" s="416" t="s">
        <v>37</v>
      </c>
      <c r="C2" s="416" t="s">
        <v>0</v>
      </c>
      <c r="D2" s="416" t="s">
        <v>116</v>
      </c>
      <c r="E2" s="416" t="s">
        <v>39</v>
      </c>
      <c r="F2" s="416" t="s">
        <v>118</v>
      </c>
      <c r="G2" s="416" t="s">
        <v>35</v>
      </c>
      <c r="H2" s="416" t="s">
        <v>119</v>
      </c>
      <c r="I2" s="416" t="s">
        <v>120</v>
      </c>
      <c r="J2" s="416" t="s">
        <v>121</v>
      </c>
      <c r="K2" s="416" t="s">
        <v>122</v>
      </c>
      <c r="L2" s="416" t="s">
        <v>41</v>
      </c>
      <c r="M2" s="416" t="s">
        <v>123</v>
      </c>
      <c r="N2" s="416" t="s">
        <v>42</v>
      </c>
      <c r="O2" s="416" t="s">
        <v>124</v>
      </c>
      <c r="P2" s="417" t="s">
        <v>125</v>
      </c>
    </row>
    <row r="3" spans="1:16" ht="17.25" customHeight="1">
      <c r="A3" s="418" t="s">
        <v>82</v>
      </c>
      <c r="B3" s="419">
        <v>26</v>
      </c>
      <c r="C3" s="419">
        <v>26</v>
      </c>
      <c r="D3" s="419">
        <v>21</v>
      </c>
      <c r="E3" s="419">
        <v>21</v>
      </c>
      <c r="F3" s="419">
        <v>21</v>
      </c>
      <c r="G3" s="419">
        <v>22</v>
      </c>
      <c r="H3" s="419">
        <v>22</v>
      </c>
      <c r="I3" s="419">
        <v>22</v>
      </c>
      <c r="J3" s="419">
        <v>22</v>
      </c>
      <c r="K3" s="419">
        <v>20</v>
      </c>
      <c r="L3" s="419">
        <v>16</v>
      </c>
      <c r="M3" s="419">
        <v>22</v>
      </c>
      <c r="N3" s="419">
        <v>22</v>
      </c>
      <c r="O3" s="419">
        <v>17</v>
      </c>
      <c r="P3" s="420">
        <v>16</v>
      </c>
    </row>
    <row r="4" spans="1:16" ht="17.25" customHeight="1">
      <c r="A4" s="418" t="s">
        <v>83</v>
      </c>
      <c r="B4" s="419">
        <v>25</v>
      </c>
      <c r="C4" s="419">
        <v>25</v>
      </c>
      <c r="D4" s="419">
        <v>21</v>
      </c>
      <c r="E4" s="419">
        <v>21</v>
      </c>
      <c r="F4" s="419">
        <v>21</v>
      </c>
      <c r="G4" s="419">
        <v>21</v>
      </c>
      <c r="H4" s="419">
        <v>21</v>
      </c>
      <c r="I4" s="419">
        <v>21</v>
      </c>
      <c r="J4" s="419">
        <v>21</v>
      </c>
      <c r="K4" s="419">
        <v>20</v>
      </c>
      <c r="L4" s="419">
        <v>17</v>
      </c>
      <c r="M4" s="419">
        <v>21</v>
      </c>
      <c r="N4" s="419">
        <v>21</v>
      </c>
      <c r="O4" s="419">
        <v>17</v>
      </c>
      <c r="P4" s="420">
        <v>17</v>
      </c>
    </row>
    <row r="5" spans="1:16" ht="17.25" customHeight="1">
      <c r="A5" s="418" t="s">
        <v>84</v>
      </c>
      <c r="B5" s="419">
        <v>12</v>
      </c>
      <c r="C5" s="419">
        <v>12</v>
      </c>
      <c r="D5" s="419">
        <v>9</v>
      </c>
      <c r="E5" s="419">
        <v>10</v>
      </c>
      <c r="F5" s="419">
        <v>10</v>
      </c>
      <c r="G5" s="419">
        <v>10</v>
      </c>
      <c r="H5" s="419">
        <v>10</v>
      </c>
      <c r="I5" s="419">
        <v>10</v>
      </c>
      <c r="J5" s="419">
        <v>9</v>
      </c>
      <c r="K5" s="419">
        <v>10</v>
      </c>
      <c r="L5" s="419">
        <v>8</v>
      </c>
      <c r="M5" s="419">
        <v>10</v>
      </c>
      <c r="N5" s="419">
        <v>10</v>
      </c>
      <c r="O5" s="419">
        <v>8</v>
      </c>
      <c r="P5" s="420">
        <v>7</v>
      </c>
    </row>
    <row r="6" spans="1:16" ht="17.25" customHeight="1">
      <c r="A6" s="418" t="s">
        <v>85</v>
      </c>
      <c r="B6" s="419">
        <v>0</v>
      </c>
      <c r="C6" s="419">
        <v>0</v>
      </c>
      <c r="D6" s="419">
        <v>0</v>
      </c>
      <c r="E6" s="419">
        <v>0</v>
      </c>
      <c r="F6" s="419">
        <v>0</v>
      </c>
      <c r="G6" s="419">
        <v>0</v>
      </c>
      <c r="H6" s="419">
        <v>0</v>
      </c>
      <c r="I6" s="419">
        <v>0</v>
      </c>
      <c r="J6" s="419">
        <v>0</v>
      </c>
      <c r="K6" s="419">
        <v>0</v>
      </c>
      <c r="L6" s="419">
        <v>0</v>
      </c>
      <c r="M6" s="419">
        <v>0</v>
      </c>
      <c r="N6" s="419">
        <v>0</v>
      </c>
      <c r="O6" s="419">
        <v>0</v>
      </c>
      <c r="P6" s="420">
        <v>0</v>
      </c>
    </row>
    <row r="7" spans="1:16" ht="17.25" customHeight="1">
      <c r="A7" s="418" t="s">
        <v>86</v>
      </c>
      <c r="B7" s="419">
        <v>0</v>
      </c>
      <c r="C7" s="419">
        <v>0</v>
      </c>
      <c r="D7" s="419">
        <v>0</v>
      </c>
      <c r="E7" s="419">
        <v>0</v>
      </c>
      <c r="F7" s="419">
        <v>0</v>
      </c>
      <c r="G7" s="419">
        <v>0</v>
      </c>
      <c r="H7" s="419">
        <v>0</v>
      </c>
      <c r="I7" s="419">
        <v>0</v>
      </c>
      <c r="J7" s="419">
        <v>0</v>
      </c>
      <c r="K7" s="419">
        <v>0</v>
      </c>
      <c r="L7" s="419">
        <v>0</v>
      </c>
      <c r="M7" s="419">
        <v>0</v>
      </c>
      <c r="N7" s="419">
        <v>0</v>
      </c>
      <c r="O7" s="419">
        <v>0</v>
      </c>
      <c r="P7" s="420">
        <v>0</v>
      </c>
    </row>
    <row r="8" spans="1:16" ht="17.25" customHeight="1">
      <c r="A8" s="418" t="s">
        <v>87</v>
      </c>
      <c r="B8" s="419">
        <v>6</v>
      </c>
      <c r="C8" s="419">
        <v>6</v>
      </c>
      <c r="D8" s="419">
        <v>6</v>
      </c>
      <c r="E8" s="419">
        <v>6</v>
      </c>
      <c r="F8" s="419">
        <v>6</v>
      </c>
      <c r="G8" s="419">
        <v>6</v>
      </c>
      <c r="H8" s="419">
        <v>6</v>
      </c>
      <c r="I8" s="419">
        <v>6</v>
      </c>
      <c r="J8" s="419">
        <v>6</v>
      </c>
      <c r="K8" s="419">
        <v>6</v>
      </c>
      <c r="L8" s="419">
        <v>5</v>
      </c>
      <c r="M8" s="419">
        <v>6</v>
      </c>
      <c r="N8" s="419">
        <v>4</v>
      </c>
      <c r="O8" s="419">
        <v>5</v>
      </c>
      <c r="P8" s="420">
        <v>5</v>
      </c>
    </row>
    <row r="9" spans="1:16" ht="17.25" customHeight="1">
      <c r="A9" s="418" t="s">
        <v>88</v>
      </c>
      <c r="B9" s="419">
        <v>13</v>
      </c>
      <c r="C9" s="419">
        <v>22</v>
      </c>
      <c r="D9" s="419">
        <v>22</v>
      </c>
      <c r="E9" s="419">
        <v>22</v>
      </c>
      <c r="F9" s="419">
        <v>22</v>
      </c>
      <c r="G9" s="419">
        <v>0</v>
      </c>
      <c r="H9" s="419">
        <v>22</v>
      </c>
      <c r="I9" s="419">
        <v>22</v>
      </c>
      <c r="J9" s="419">
        <v>22</v>
      </c>
      <c r="K9" s="419">
        <v>9</v>
      </c>
      <c r="L9" s="419">
        <v>17</v>
      </c>
      <c r="M9" s="419">
        <v>22</v>
      </c>
      <c r="N9" s="419">
        <v>16</v>
      </c>
      <c r="O9" s="419">
        <v>17</v>
      </c>
      <c r="P9" s="420">
        <v>17</v>
      </c>
    </row>
    <row r="10" spans="1:16" ht="17.25" customHeight="1">
      <c r="A10" s="418" t="s">
        <v>89</v>
      </c>
      <c r="B10" s="419">
        <v>0</v>
      </c>
      <c r="C10" s="419">
        <v>6</v>
      </c>
      <c r="D10" s="419">
        <v>20</v>
      </c>
      <c r="E10" s="419">
        <v>20</v>
      </c>
      <c r="F10" s="419">
        <v>20</v>
      </c>
      <c r="G10" s="419">
        <v>0</v>
      </c>
      <c r="H10" s="419">
        <v>1</v>
      </c>
      <c r="I10" s="419">
        <v>5</v>
      </c>
      <c r="J10" s="419">
        <v>5</v>
      </c>
      <c r="K10" s="419">
        <v>19</v>
      </c>
      <c r="L10" s="419">
        <v>5</v>
      </c>
      <c r="M10" s="419">
        <v>6</v>
      </c>
      <c r="N10" s="419">
        <v>6</v>
      </c>
      <c r="O10" s="419">
        <v>16</v>
      </c>
      <c r="P10" s="420">
        <v>5</v>
      </c>
    </row>
    <row r="11" spans="1:16" ht="17.25" customHeight="1">
      <c r="A11" s="418" t="s">
        <v>90</v>
      </c>
      <c r="B11" s="419">
        <v>2</v>
      </c>
      <c r="C11" s="419">
        <v>21</v>
      </c>
      <c r="D11" s="419">
        <v>17</v>
      </c>
      <c r="E11" s="419">
        <v>22</v>
      </c>
      <c r="F11" s="419">
        <v>22</v>
      </c>
      <c r="G11" s="419">
        <v>0</v>
      </c>
      <c r="H11" s="419">
        <v>22</v>
      </c>
      <c r="I11" s="419">
        <v>22</v>
      </c>
      <c r="J11" s="419">
        <v>22</v>
      </c>
      <c r="K11" s="419">
        <v>22</v>
      </c>
      <c r="L11" s="419">
        <v>18</v>
      </c>
      <c r="M11" s="419">
        <v>22</v>
      </c>
      <c r="N11" s="419">
        <v>22</v>
      </c>
      <c r="O11" s="419">
        <v>18</v>
      </c>
      <c r="P11" s="420">
        <v>18</v>
      </c>
    </row>
    <row r="12" spans="1:16" ht="17.25" customHeight="1">
      <c r="A12" s="418" t="s">
        <v>91</v>
      </c>
      <c r="B12" s="419">
        <v>21</v>
      </c>
      <c r="C12" s="419">
        <v>21</v>
      </c>
      <c r="D12" s="419">
        <v>21</v>
      </c>
      <c r="E12" s="419">
        <v>18</v>
      </c>
      <c r="F12" s="419">
        <v>21</v>
      </c>
      <c r="G12" s="419">
        <v>10</v>
      </c>
      <c r="H12" s="419">
        <v>21</v>
      </c>
      <c r="I12" s="419">
        <v>21</v>
      </c>
      <c r="J12" s="419">
        <v>21</v>
      </c>
      <c r="K12" s="419">
        <v>21</v>
      </c>
      <c r="L12" s="419">
        <v>17</v>
      </c>
      <c r="M12" s="419">
        <v>21</v>
      </c>
      <c r="N12" s="419">
        <v>21</v>
      </c>
      <c r="O12" s="419">
        <v>17</v>
      </c>
      <c r="P12" s="420">
        <v>17</v>
      </c>
    </row>
    <row r="13" spans="1:16" ht="17.25" customHeight="1">
      <c r="A13" s="418" t="s">
        <v>92</v>
      </c>
      <c r="B13" s="419">
        <v>1</v>
      </c>
      <c r="C13" s="419">
        <v>1</v>
      </c>
      <c r="D13" s="419">
        <v>1</v>
      </c>
      <c r="E13" s="419">
        <v>1</v>
      </c>
      <c r="F13" s="419">
        <v>1</v>
      </c>
      <c r="G13" s="419">
        <v>1</v>
      </c>
      <c r="H13" s="419">
        <v>1</v>
      </c>
      <c r="I13" s="419">
        <v>1</v>
      </c>
      <c r="J13" s="419">
        <v>1</v>
      </c>
      <c r="K13" s="419">
        <v>1</v>
      </c>
      <c r="L13" s="419">
        <v>1</v>
      </c>
      <c r="M13" s="419">
        <v>1</v>
      </c>
      <c r="N13" s="419">
        <v>1</v>
      </c>
      <c r="O13" s="419">
        <v>1</v>
      </c>
      <c r="P13" s="420">
        <v>1</v>
      </c>
    </row>
    <row r="14" spans="1:16" ht="17.25" customHeight="1">
      <c r="A14" s="418" t="s">
        <v>93</v>
      </c>
      <c r="B14" s="419">
        <v>21</v>
      </c>
      <c r="C14" s="419">
        <v>21</v>
      </c>
      <c r="D14" s="419">
        <v>21</v>
      </c>
      <c r="E14" s="419">
        <v>21</v>
      </c>
      <c r="F14" s="419">
        <v>21</v>
      </c>
      <c r="G14" s="419">
        <v>21</v>
      </c>
      <c r="H14" s="419">
        <v>21</v>
      </c>
      <c r="I14" s="419">
        <v>21</v>
      </c>
      <c r="J14" s="419">
        <v>21</v>
      </c>
      <c r="K14" s="419">
        <v>21</v>
      </c>
      <c r="L14" s="419">
        <v>16</v>
      </c>
      <c r="M14" s="419">
        <v>21</v>
      </c>
      <c r="N14" s="419">
        <v>21</v>
      </c>
      <c r="O14" s="419">
        <v>16</v>
      </c>
      <c r="P14" s="420">
        <v>16</v>
      </c>
    </row>
    <row r="15" spans="1:16">
      <c r="A15" s="421" t="s">
        <v>2</v>
      </c>
      <c r="B15" s="422">
        <f>SUM(B3:B14)</f>
        <v>127</v>
      </c>
      <c r="C15" s="422">
        <f t="shared" ref="C15:P15" si="0">SUM(C3:C14)</f>
        <v>161</v>
      </c>
      <c r="D15" s="422">
        <f t="shared" si="0"/>
        <v>159</v>
      </c>
      <c r="E15" s="422">
        <f t="shared" si="0"/>
        <v>162</v>
      </c>
      <c r="F15" s="422">
        <f t="shared" si="0"/>
        <v>165</v>
      </c>
      <c r="G15" s="422">
        <f t="shared" si="0"/>
        <v>91</v>
      </c>
      <c r="H15" s="422">
        <f t="shared" si="0"/>
        <v>147</v>
      </c>
      <c r="I15" s="422">
        <f t="shared" si="0"/>
        <v>151</v>
      </c>
      <c r="J15" s="422">
        <f t="shared" si="0"/>
        <v>150</v>
      </c>
      <c r="K15" s="422">
        <f t="shared" si="0"/>
        <v>149</v>
      </c>
      <c r="L15" s="422">
        <f t="shared" si="0"/>
        <v>120</v>
      </c>
      <c r="M15" s="422">
        <f t="shared" si="0"/>
        <v>152</v>
      </c>
      <c r="N15" s="422">
        <f t="shared" si="0"/>
        <v>144</v>
      </c>
      <c r="O15" s="422">
        <f t="shared" si="0"/>
        <v>132</v>
      </c>
      <c r="P15" s="423">
        <f t="shared" si="0"/>
        <v>119</v>
      </c>
    </row>
    <row r="17" spans="1:16">
      <c r="A17" s="424">
        <v>2019</v>
      </c>
      <c r="B17" s="425">
        <v>268</v>
      </c>
      <c r="C17" s="425">
        <v>266</v>
      </c>
      <c r="D17" s="425">
        <v>234</v>
      </c>
      <c r="E17" s="425">
        <v>234</v>
      </c>
      <c r="F17" s="425">
        <v>221</v>
      </c>
      <c r="G17" s="425">
        <v>236</v>
      </c>
      <c r="H17" s="425">
        <v>226</v>
      </c>
      <c r="I17" s="425">
        <v>234</v>
      </c>
      <c r="J17" s="425">
        <v>231</v>
      </c>
      <c r="K17" s="425">
        <v>234</v>
      </c>
      <c r="L17" s="425">
        <v>205</v>
      </c>
      <c r="M17" s="425">
        <v>236</v>
      </c>
      <c r="N17" s="425">
        <v>186</v>
      </c>
      <c r="O17" s="425">
        <v>235</v>
      </c>
      <c r="P17" s="426">
        <v>147</v>
      </c>
    </row>
    <row r="20" spans="1:16">
      <c r="A20" s="457" t="s">
        <v>373</v>
      </c>
      <c r="B20" s="457"/>
      <c r="C20" s="457"/>
      <c r="D20" s="457"/>
      <c r="E20" s="457"/>
      <c r="F20" s="457"/>
      <c r="G20" s="457"/>
      <c r="H20" s="457"/>
      <c r="I20" s="457"/>
      <c r="J20" s="457"/>
      <c r="K20" s="457"/>
      <c r="L20" s="457"/>
      <c r="M20" s="457"/>
      <c r="N20" s="457"/>
      <c r="O20" s="457"/>
      <c r="P20" s="457"/>
    </row>
  </sheetData>
  <mergeCells count="2">
    <mergeCell ref="A1:P1"/>
    <mergeCell ref="A20:P20"/>
  </mergeCells>
  <pageMargins left="1.299212598425197" right="1.1023622047244095"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41"/>
  <sheetViews>
    <sheetView topLeftCell="A19" zoomScale="85" zoomScaleNormal="85" workbookViewId="0">
      <selection activeCell="J27" sqref="J27"/>
    </sheetView>
  </sheetViews>
  <sheetFormatPr baseColWidth="10" defaultRowHeight="13.2"/>
  <cols>
    <col min="1" max="1" width="21.6640625" style="4" customWidth="1"/>
    <col min="2" max="3" width="9.109375" style="5" customWidth="1"/>
    <col min="4" max="4" width="12.33203125" style="4" bestFit="1" customWidth="1"/>
    <col min="5" max="5" width="16.44140625" style="4" customWidth="1"/>
    <col min="6" max="6" width="16.44140625" style="6" customWidth="1"/>
    <col min="7" max="7" width="16.44140625" style="4" customWidth="1"/>
    <col min="8" max="8" width="16" style="4" customWidth="1"/>
    <col min="9" max="9" width="14.88671875" style="6" customWidth="1"/>
    <col min="10" max="10" width="8.6640625" style="6" customWidth="1"/>
    <col min="11" max="12" width="11.44140625" style="4"/>
    <col min="13" max="13" width="12.21875" style="4" bestFit="1" customWidth="1"/>
    <col min="14" max="256" width="11.44140625" style="4"/>
    <col min="257" max="257" width="21.6640625" style="4" customWidth="1"/>
    <col min="258" max="259" width="9.109375" style="4" customWidth="1"/>
    <col min="260" max="260" width="10.5546875" style="4" customWidth="1"/>
    <col min="261" max="263" width="16.44140625" style="4" customWidth="1"/>
    <col min="264" max="264" width="15.21875" style="4" customWidth="1"/>
    <col min="265" max="265" width="14.88671875" style="4" customWidth="1"/>
    <col min="266" max="266" width="8.6640625" style="4" customWidth="1"/>
    <col min="267" max="268" width="11.44140625" style="4"/>
    <col min="269" max="269" width="12.21875" style="4" bestFit="1" customWidth="1"/>
    <col min="270" max="512" width="11.44140625" style="4"/>
    <col min="513" max="513" width="21.6640625" style="4" customWidth="1"/>
    <col min="514" max="515" width="9.109375" style="4" customWidth="1"/>
    <col min="516" max="516" width="10.5546875" style="4" customWidth="1"/>
    <col min="517" max="519" width="16.44140625" style="4" customWidth="1"/>
    <col min="520" max="520" width="15.21875" style="4" customWidth="1"/>
    <col min="521" max="521" width="14.88671875" style="4" customWidth="1"/>
    <col min="522" max="522" width="8.6640625" style="4" customWidth="1"/>
    <col min="523" max="524" width="11.44140625" style="4"/>
    <col min="525" max="525" width="12.21875" style="4" bestFit="1" customWidth="1"/>
    <col min="526" max="768" width="11.44140625" style="4"/>
    <col min="769" max="769" width="21.6640625" style="4" customWidth="1"/>
    <col min="770" max="771" width="9.109375" style="4" customWidth="1"/>
    <col min="772" max="772" width="10.5546875" style="4" customWidth="1"/>
    <col min="773" max="775" width="16.44140625" style="4" customWidth="1"/>
    <col min="776" max="776" width="15.21875" style="4" customWidth="1"/>
    <col min="777" max="777" width="14.88671875" style="4" customWidth="1"/>
    <col min="778" max="778" width="8.6640625" style="4" customWidth="1"/>
    <col min="779" max="780" width="11.44140625" style="4"/>
    <col min="781" max="781" width="12.21875" style="4" bestFit="1" customWidth="1"/>
    <col min="782" max="1024" width="11.44140625" style="4"/>
    <col min="1025" max="1025" width="21.6640625" style="4" customWidth="1"/>
    <col min="1026" max="1027" width="9.109375" style="4" customWidth="1"/>
    <col min="1028" max="1028" width="10.5546875" style="4" customWidth="1"/>
    <col min="1029" max="1031" width="16.44140625" style="4" customWidth="1"/>
    <col min="1032" max="1032" width="15.21875" style="4" customWidth="1"/>
    <col min="1033" max="1033" width="14.88671875" style="4" customWidth="1"/>
    <col min="1034" max="1034" width="8.6640625" style="4" customWidth="1"/>
    <col min="1035" max="1036" width="11.44140625" style="4"/>
    <col min="1037" max="1037" width="12.21875" style="4" bestFit="1" customWidth="1"/>
    <col min="1038" max="1280" width="11.44140625" style="4"/>
    <col min="1281" max="1281" width="21.6640625" style="4" customWidth="1"/>
    <col min="1282" max="1283" width="9.109375" style="4" customWidth="1"/>
    <col min="1284" max="1284" width="10.5546875" style="4" customWidth="1"/>
    <col min="1285" max="1287" width="16.44140625" style="4" customWidth="1"/>
    <col min="1288" max="1288" width="15.21875" style="4" customWidth="1"/>
    <col min="1289" max="1289" width="14.88671875" style="4" customWidth="1"/>
    <col min="1290" max="1290" width="8.6640625" style="4" customWidth="1"/>
    <col min="1291" max="1292" width="11.44140625" style="4"/>
    <col min="1293" max="1293" width="12.21875" style="4" bestFit="1" customWidth="1"/>
    <col min="1294" max="1536" width="11.44140625" style="4"/>
    <col min="1537" max="1537" width="21.6640625" style="4" customWidth="1"/>
    <col min="1538" max="1539" width="9.109375" style="4" customWidth="1"/>
    <col min="1540" max="1540" width="10.5546875" style="4" customWidth="1"/>
    <col min="1541" max="1543" width="16.44140625" style="4" customWidth="1"/>
    <col min="1544" max="1544" width="15.21875" style="4" customWidth="1"/>
    <col min="1545" max="1545" width="14.88671875" style="4" customWidth="1"/>
    <col min="1546" max="1546" width="8.6640625" style="4" customWidth="1"/>
    <col min="1547" max="1548" width="11.44140625" style="4"/>
    <col min="1549" max="1549" width="12.21875" style="4" bestFit="1" customWidth="1"/>
    <col min="1550" max="1792" width="11.44140625" style="4"/>
    <col min="1793" max="1793" width="21.6640625" style="4" customWidth="1"/>
    <col min="1794" max="1795" width="9.109375" style="4" customWidth="1"/>
    <col min="1796" max="1796" width="10.5546875" style="4" customWidth="1"/>
    <col min="1797" max="1799" width="16.44140625" style="4" customWidth="1"/>
    <col min="1800" max="1800" width="15.21875" style="4" customWidth="1"/>
    <col min="1801" max="1801" width="14.88671875" style="4" customWidth="1"/>
    <col min="1802" max="1802" width="8.6640625" style="4" customWidth="1"/>
    <col min="1803" max="1804" width="11.44140625" style="4"/>
    <col min="1805" max="1805" width="12.21875" style="4" bestFit="1" customWidth="1"/>
    <col min="1806" max="2048" width="11.44140625" style="4"/>
    <col min="2049" max="2049" width="21.6640625" style="4" customWidth="1"/>
    <col min="2050" max="2051" width="9.109375" style="4" customWidth="1"/>
    <col min="2052" max="2052" width="10.5546875" style="4" customWidth="1"/>
    <col min="2053" max="2055" width="16.44140625" style="4" customWidth="1"/>
    <col min="2056" max="2056" width="15.21875" style="4" customWidth="1"/>
    <col min="2057" max="2057" width="14.88671875" style="4" customWidth="1"/>
    <col min="2058" max="2058" width="8.6640625" style="4" customWidth="1"/>
    <col min="2059" max="2060" width="11.44140625" style="4"/>
    <col min="2061" max="2061" width="12.21875" style="4" bestFit="1" customWidth="1"/>
    <col min="2062" max="2304" width="11.44140625" style="4"/>
    <col min="2305" max="2305" width="21.6640625" style="4" customWidth="1"/>
    <col min="2306" max="2307" width="9.109375" style="4" customWidth="1"/>
    <col min="2308" max="2308" width="10.5546875" style="4" customWidth="1"/>
    <col min="2309" max="2311" width="16.44140625" style="4" customWidth="1"/>
    <col min="2312" max="2312" width="15.21875" style="4" customWidth="1"/>
    <col min="2313" max="2313" width="14.88671875" style="4" customWidth="1"/>
    <col min="2314" max="2314" width="8.6640625" style="4" customWidth="1"/>
    <col min="2315" max="2316" width="11.44140625" style="4"/>
    <col min="2317" max="2317" width="12.21875" style="4" bestFit="1" customWidth="1"/>
    <col min="2318" max="2560" width="11.44140625" style="4"/>
    <col min="2561" max="2561" width="21.6640625" style="4" customWidth="1"/>
    <col min="2562" max="2563" width="9.109375" style="4" customWidth="1"/>
    <col min="2564" max="2564" width="10.5546875" style="4" customWidth="1"/>
    <col min="2565" max="2567" width="16.44140625" style="4" customWidth="1"/>
    <col min="2568" max="2568" width="15.21875" style="4" customWidth="1"/>
    <col min="2569" max="2569" width="14.88671875" style="4" customWidth="1"/>
    <col min="2570" max="2570" width="8.6640625" style="4" customWidth="1"/>
    <col min="2571" max="2572" width="11.44140625" style="4"/>
    <col min="2573" max="2573" width="12.21875" style="4" bestFit="1" customWidth="1"/>
    <col min="2574" max="2816" width="11.44140625" style="4"/>
    <col min="2817" max="2817" width="21.6640625" style="4" customWidth="1"/>
    <col min="2818" max="2819" width="9.109375" style="4" customWidth="1"/>
    <col min="2820" max="2820" width="10.5546875" style="4" customWidth="1"/>
    <col min="2821" max="2823" width="16.44140625" style="4" customWidth="1"/>
    <col min="2824" max="2824" width="15.21875" style="4" customWidth="1"/>
    <col min="2825" max="2825" width="14.88671875" style="4" customWidth="1"/>
    <col min="2826" max="2826" width="8.6640625" style="4" customWidth="1"/>
    <col min="2827" max="2828" width="11.44140625" style="4"/>
    <col min="2829" max="2829" width="12.21875" style="4" bestFit="1" customWidth="1"/>
    <col min="2830" max="3072" width="11.44140625" style="4"/>
    <col min="3073" max="3073" width="21.6640625" style="4" customWidth="1"/>
    <col min="3074" max="3075" width="9.109375" style="4" customWidth="1"/>
    <col min="3076" max="3076" width="10.5546875" style="4" customWidth="1"/>
    <col min="3077" max="3079" width="16.44140625" style="4" customWidth="1"/>
    <col min="3080" max="3080" width="15.21875" style="4" customWidth="1"/>
    <col min="3081" max="3081" width="14.88671875" style="4" customWidth="1"/>
    <col min="3082" max="3082" width="8.6640625" style="4" customWidth="1"/>
    <col min="3083" max="3084" width="11.44140625" style="4"/>
    <col min="3085" max="3085" width="12.21875" style="4" bestFit="1" customWidth="1"/>
    <col min="3086" max="3328" width="11.44140625" style="4"/>
    <col min="3329" max="3329" width="21.6640625" style="4" customWidth="1"/>
    <col min="3330" max="3331" width="9.109375" style="4" customWidth="1"/>
    <col min="3332" max="3332" width="10.5546875" style="4" customWidth="1"/>
    <col min="3333" max="3335" width="16.44140625" style="4" customWidth="1"/>
    <col min="3336" max="3336" width="15.21875" style="4" customWidth="1"/>
    <col min="3337" max="3337" width="14.88671875" style="4" customWidth="1"/>
    <col min="3338" max="3338" width="8.6640625" style="4" customWidth="1"/>
    <col min="3339" max="3340" width="11.44140625" style="4"/>
    <col min="3341" max="3341" width="12.21875" style="4" bestFit="1" customWidth="1"/>
    <col min="3342" max="3584" width="11.44140625" style="4"/>
    <col min="3585" max="3585" width="21.6640625" style="4" customWidth="1"/>
    <col min="3586" max="3587" width="9.109375" style="4" customWidth="1"/>
    <col min="3588" max="3588" width="10.5546875" style="4" customWidth="1"/>
    <col min="3589" max="3591" width="16.44140625" style="4" customWidth="1"/>
    <col min="3592" max="3592" width="15.21875" style="4" customWidth="1"/>
    <col min="3593" max="3593" width="14.88671875" style="4" customWidth="1"/>
    <col min="3594" max="3594" width="8.6640625" style="4" customWidth="1"/>
    <col min="3595" max="3596" width="11.44140625" style="4"/>
    <col min="3597" max="3597" width="12.21875" style="4" bestFit="1" customWidth="1"/>
    <col min="3598" max="3840" width="11.44140625" style="4"/>
    <col min="3841" max="3841" width="21.6640625" style="4" customWidth="1"/>
    <col min="3842" max="3843" width="9.109375" style="4" customWidth="1"/>
    <col min="3844" max="3844" width="10.5546875" style="4" customWidth="1"/>
    <col min="3845" max="3847" width="16.44140625" style="4" customWidth="1"/>
    <col min="3848" max="3848" width="15.21875" style="4" customWidth="1"/>
    <col min="3849" max="3849" width="14.88671875" style="4" customWidth="1"/>
    <col min="3850" max="3850" width="8.6640625" style="4" customWidth="1"/>
    <col min="3851" max="3852" width="11.44140625" style="4"/>
    <col min="3853" max="3853" width="12.21875" style="4" bestFit="1" customWidth="1"/>
    <col min="3854" max="4096" width="11.44140625" style="4"/>
    <col min="4097" max="4097" width="21.6640625" style="4" customWidth="1"/>
    <col min="4098" max="4099" width="9.109375" style="4" customWidth="1"/>
    <col min="4100" max="4100" width="10.5546875" style="4" customWidth="1"/>
    <col min="4101" max="4103" width="16.44140625" style="4" customWidth="1"/>
    <col min="4104" max="4104" width="15.21875" style="4" customWidth="1"/>
    <col min="4105" max="4105" width="14.88671875" style="4" customWidth="1"/>
    <col min="4106" max="4106" width="8.6640625" style="4" customWidth="1"/>
    <col min="4107" max="4108" width="11.44140625" style="4"/>
    <col min="4109" max="4109" width="12.21875" style="4" bestFit="1" customWidth="1"/>
    <col min="4110" max="4352" width="11.44140625" style="4"/>
    <col min="4353" max="4353" width="21.6640625" style="4" customWidth="1"/>
    <col min="4354" max="4355" width="9.109375" style="4" customWidth="1"/>
    <col min="4356" max="4356" width="10.5546875" style="4" customWidth="1"/>
    <col min="4357" max="4359" width="16.44140625" style="4" customWidth="1"/>
    <col min="4360" max="4360" width="15.21875" style="4" customWidth="1"/>
    <col min="4361" max="4361" width="14.88671875" style="4" customWidth="1"/>
    <col min="4362" max="4362" width="8.6640625" style="4" customWidth="1"/>
    <col min="4363" max="4364" width="11.44140625" style="4"/>
    <col min="4365" max="4365" width="12.21875" style="4" bestFit="1" customWidth="1"/>
    <col min="4366" max="4608" width="11.44140625" style="4"/>
    <col min="4609" max="4609" width="21.6640625" style="4" customWidth="1"/>
    <col min="4610" max="4611" width="9.109375" style="4" customWidth="1"/>
    <col min="4612" max="4612" width="10.5546875" style="4" customWidth="1"/>
    <col min="4613" max="4615" width="16.44140625" style="4" customWidth="1"/>
    <col min="4616" max="4616" width="15.21875" style="4" customWidth="1"/>
    <col min="4617" max="4617" width="14.88671875" style="4" customWidth="1"/>
    <col min="4618" max="4618" width="8.6640625" style="4" customWidth="1"/>
    <col min="4619" max="4620" width="11.44140625" style="4"/>
    <col min="4621" max="4621" width="12.21875" style="4" bestFit="1" customWidth="1"/>
    <col min="4622" max="4864" width="11.44140625" style="4"/>
    <col min="4865" max="4865" width="21.6640625" style="4" customWidth="1"/>
    <col min="4866" max="4867" width="9.109375" style="4" customWidth="1"/>
    <col min="4868" max="4868" width="10.5546875" style="4" customWidth="1"/>
    <col min="4869" max="4871" width="16.44140625" style="4" customWidth="1"/>
    <col min="4872" max="4872" width="15.21875" style="4" customWidth="1"/>
    <col min="4873" max="4873" width="14.88671875" style="4" customWidth="1"/>
    <col min="4874" max="4874" width="8.6640625" style="4" customWidth="1"/>
    <col min="4875" max="4876" width="11.44140625" style="4"/>
    <col min="4877" max="4877" width="12.21875" style="4" bestFit="1" customWidth="1"/>
    <col min="4878" max="5120" width="11.44140625" style="4"/>
    <col min="5121" max="5121" width="21.6640625" style="4" customWidth="1"/>
    <col min="5122" max="5123" width="9.109375" style="4" customWidth="1"/>
    <col min="5124" max="5124" width="10.5546875" style="4" customWidth="1"/>
    <col min="5125" max="5127" width="16.44140625" style="4" customWidth="1"/>
    <col min="5128" max="5128" width="15.21875" style="4" customWidth="1"/>
    <col min="5129" max="5129" width="14.88671875" style="4" customWidth="1"/>
    <col min="5130" max="5130" width="8.6640625" style="4" customWidth="1"/>
    <col min="5131" max="5132" width="11.44140625" style="4"/>
    <col min="5133" max="5133" width="12.21875" style="4" bestFit="1" customWidth="1"/>
    <col min="5134" max="5376" width="11.44140625" style="4"/>
    <col min="5377" max="5377" width="21.6640625" style="4" customWidth="1"/>
    <col min="5378" max="5379" width="9.109375" style="4" customWidth="1"/>
    <col min="5380" max="5380" width="10.5546875" style="4" customWidth="1"/>
    <col min="5381" max="5383" width="16.44140625" style="4" customWidth="1"/>
    <col min="5384" max="5384" width="15.21875" style="4" customWidth="1"/>
    <col min="5385" max="5385" width="14.88671875" style="4" customWidth="1"/>
    <col min="5386" max="5386" width="8.6640625" style="4" customWidth="1"/>
    <col min="5387" max="5388" width="11.44140625" style="4"/>
    <col min="5389" max="5389" width="12.21875" style="4" bestFit="1" customWidth="1"/>
    <col min="5390" max="5632" width="11.44140625" style="4"/>
    <col min="5633" max="5633" width="21.6640625" style="4" customWidth="1"/>
    <col min="5634" max="5635" width="9.109375" style="4" customWidth="1"/>
    <col min="5636" max="5636" width="10.5546875" style="4" customWidth="1"/>
    <col min="5637" max="5639" width="16.44140625" style="4" customWidth="1"/>
    <col min="5640" max="5640" width="15.21875" style="4" customWidth="1"/>
    <col min="5641" max="5641" width="14.88671875" style="4" customWidth="1"/>
    <col min="5642" max="5642" width="8.6640625" style="4" customWidth="1"/>
    <col min="5643" max="5644" width="11.44140625" style="4"/>
    <col min="5645" max="5645" width="12.21875" style="4" bestFit="1" customWidth="1"/>
    <col min="5646" max="5888" width="11.44140625" style="4"/>
    <col min="5889" max="5889" width="21.6640625" style="4" customWidth="1"/>
    <col min="5890" max="5891" width="9.109375" style="4" customWidth="1"/>
    <col min="5892" max="5892" width="10.5546875" style="4" customWidth="1"/>
    <col min="5893" max="5895" width="16.44140625" style="4" customWidth="1"/>
    <col min="5896" max="5896" width="15.21875" style="4" customWidth="1"/>
    <col min="5897" max="5897" width="14.88671875" style="4" customWidth="1"/>
    <col min="5898" max="5898" width="8.6640625" style="4" customWidth="1"/>
    <col min="5899" max="5900" width="11.44140625" style="4"/>
    <col min="5901" max="5901" width="12.21875" style="4" bestFit="1" customWidth="1"/>
    <col min="5902" max="6144" width="11.44140625" style="4"/>
    <col min="6145" max="6145" width="21.6640625" style="4" customWidth="1"/>
    <col min="6146" max="6147" width="9.109375" style="4" customWidth="1"/>
    <col min="6148" max="6148" width="10.5546875" style="4" customWidth="1"/>
    <col min="6149" max="6151" width="16.44140625" style="4" customWidth="1"/>
    <col min="6152" max="6152" width="15.21875" style="4" customWidth="1"/>
    <col min="6153" max="6153" width="14.88671875" style="4" customWidth="1"/>
    <col min="6154" max="6154" width="8.6640625" style="4" customWidth="1"/>
    <col min="6155" max="6156" width="11.44140625" style="4"/>
    <col min="6157" max="6157" width="12.21875" style="4" bestFit="1" customWidth="1"/>
    <col min="6158" max="6400" width="11.44140625" style="4"/>
    <col min="6401" max="6401" width="21.6640625" style="4" customWidth="1"/>
    <col min="6402" max="6403" width="9.109375" style="4" customWidth="1"/>
    <col min="6404" max="6404" width="10.5546875" style="4" customWidth="1"/>
    <col min="6405" max="6407" width="16.44140625" style="4" customWidth="1"/>
    <col min="6408" max="6408" width="15.21875" style="4" customWidth="1"/>
    <col min="6409" max="6409" width="14.88671875" style="4" customWidth="1"/>
    <col min="6410" max="6410" width="8.6640625" style="4" customWidth="1"/>
    <col min="6411" max="6412" width="11.44140625" style="4"/>
    <col min="6413" max="6413" width="12.21875" style="4" bestFit="1" customWidth="1"/>
    <col min="6414" max="6656" width="11.44140625" style="4"/>
    <col min="6657" max="6657" width="21.6640625" style="4" customWidth="1"/>
    <col min="6658" max="6659" width="9.109375" style="4" customWidth="1"/>
    <col min="6660" max="6660" width="10.5546875" style="4" customWidth="1"/>
    <col min="6661" max="6663" width="16.44140625" style="4" customWidth="1"/>
    <col min="6664" max="6664" width="15.21875" style="4" customWidth="1"/>
    <col min="6665" max="6665" width="14.88671875" style="4" customWidth="1"/>
    <col min="6666" max="6666" width="8.6640625" style="4" customWidth="1"/>
    <col min="6667" max="6668" width="11.44140625" style="4"/>
    <col min="6669" max="6669" width="12.21875" style="4" bestFit="1" customWidth="1"/>
    <col min="6670" max="6912" width="11.44140625" style="4"/>
    <col min="6913" max="6913" width="21.6640625" style="4" customWidth="1"/>
    <col min="6914" max="6915" width="9.109375" style="4" customWidth="1"/>
    <col min="6916" max="6916" width="10.5546875" style="4" customWidth="1"/>
    <col min="6917" max="6919" width="16.44140625" style="4" customWidth="1"/>
    <col min="6920" max="6920" width="15.21875" style="4" customWidth="1"/>
    <col min="6921" max="6921" width="14.88671875" style="4" customWidth="1"/>
    <col min="6922" max="6922" width="8.6640625" style="4" customWidth="1"/>
    <col min="6923" max="6924" width="11.44140625" style="4"/>
    <col min="6925" max="6925" width="12.21875" style="4" bestFit="1" customWidth="1"/>
    <col min="6926" max="7168" width="11.44140625" style="4"/>
    <col min="7169" max="7169" width="21.6640625" style="4" customWidth="1"/>
    <col min="7170" max="7171" width="9.109375" style="4" customWidth="1"/>
    <col min="7172" max="7172" width="10.5546875" style="4" customWidth="1"/>
    <col min="7173" max="7175" width="16.44140625" style="4" customWidth="1"/>
    <col min="7176" max="7176" width="15.21875" style="4" customWidth="1"/>
    <col min="7177" max="7177" width="14.88671875" style="4" customWidth="1"/>
    <col min="7178" max="7178" width="8.6640625" style="4" customWidth="1"/>
    <col min="7179" max="7180" width="11.44140625" style="4"/>
    <col min="7181" max="7181" width="12.21875" style="4" bestFit="1" customWidth="1"/>
    <col min="7182" max="7424" width="11.44140625" style="4"/>
    <col min="7425" max="7425" width="21.6640625" style="4" customWidth="1"/>
    <col min="7426" max="7427" width="9.109375" style="4" customWidth="1"/>
    <col min="7428" max="7428" width="10.5546875" style="4" customWidth="1"/>
    <col min="7429" max="7431" width="16.44140625" style="4" customWidth="1"/>
    <col min="7432" max="7432" width="15.21875" style="4" customWidth="1"/>
    <col min="7433" max="7433" width="14.88671875" style="4" customWidth="1"/>
    <col min="7434" max="7434" width="8.6640625" style="4" customWidth="1"/>
    <col min="7435" max="7436" width="11.44140625" style="4"/>
    <col min="7437" max="7437" width="12.21875" style="4" bestFit="1" customWidth="1"/>
    <col min="7438" max="7680" width="11.44140625" style="4"/>
    <col min="7681" max="7681" width="21.6640625" style="4" customWidth="1"/>
    <col min="7682" max="7683" width="9.109375" style="4" customWidth="1"/>
    <col min="7684" max="7684" width="10.5546875" style="4" customWidth="1"/>
    <col min="7685" max="7687" width="16.44140625" style="4" customWidth="1"/>
    <col min="7688" max="7688" width="15.21875" style="4" customWidth="1"/>
    <col min="7689" max="7689" width="14.88671875" style="4" customWidth="1"/>
    <col min="7690" max="7690" width="8.6640625" style="4" customWidth="1"/>
    <col min="7691" max="7692" width="11.44140625" style="4"/>
    <col min="7693" max="7693" width="12.21875" style="4" bestFit="1" customWidth="1"/>
    <col min="7694" max="7936" width="11.44140625" style="4"/>
    <col min="7937" max="7937" width="21.6640625" style="4" customWidth="1"/>
    <col min="7938" max="7939" width="9.109375" style="4" customWidth="1"/>
    <col min="7940" max="7940" width="10.5546875" style="4" customWidth="1"/>
    <col min="7941" max="7943" width="16.44140625" style="4" customWidth="1"/>
    <col min="7944" max="7944" width="15.21875" style="4" customWidth="1"/>
    <col min="7945" max="7945" width="14.88671875" style="4" customWidth="1"/>
    <col min="7946" max="7946" width="8.6640625" style="4" customWidth="1"/>
    <col min="7947" max="7948" width="11.44140625" style="4"/>
    <col min="7949" max="7949" width="12.21875" style="4" bestFit="1" customWidth="1"/>
    <col min="7950" max="8192" width="11.44140625" style="4"/>
    <col min="8193" max="8193" width="21.6640625" style="4" customWidth="1"/>
    <col min="8194" max="8195" width="9.109375" style="4" customWidth="1"/>
    <col min="8196" max="8196" width="10.5546875" style="4" customWidth="1"/>
    <col min="8197" max="8199" width="16.44140625" style="4" customWidth="1"/>
    <col min="8200" max="8200" width="15.21875" style="4" customWidth="1"/>
    <col min="8201" max="8201" width="14.88671875" style="4" customWidth="1"/>
    <col min="8202" max="8202" width="8.6640625" style="4" customWidth="1"/>
    <col min="8203" max="8204" width="11.44140625" style="4"/>
    <col min="8205" max="8205" width="12.21875" style="4" bestFit="1" customWidth="1"/>
    <col min="8206" max="8448" width="11.44140625" style="4"/>
    <col min="8449" max="8449" width="21.6640625" style="4" customWidth="1"/>
    <col min="8450" max="8451" width="9.109375" style="4" customWidth="1"/>
    <col min="8452" max="8452" width="10.5546875" style="4" customWidth="1"/>
    <col min="8453" max="8455" width="16.44140625" style="4" customWidth="1"/>
    <col min="8456" max="8456" width="15.21875" style="4" customWidth="1"/>
    <col min="8457" max="8457" width="14.88671875" style="4" customWidth="1"/>
    <col min="8458" max="8458" width="8.6640625" style="4" customWidth="1"/>
    <col min="8459" max="8460" width="11.44140625" style="4"/>
    <col min="8461" max="8461" width="12.21875" style="4" bestFit="1" customWidth="1"/>
    <col min="8462" max="8704" width="11.44140625" style="4"/>
    <col min="8705" max="8705" width="21.6640625" style="4" customWidth="1"/>
    <col min="8706" max="8707" width="9.109375" style="4" customWidth="1"/>
    <col min="8708" max="8708" width="10.5546875" style="4" customWidth="1"/>
    <col min="8709" max="8711" width="16.44140625" style="4" customWidth="1"/>
    <col min="8712" max="8712" width="15.21875" style="4" customWidth="1"/>
    <col min="8713" max="8713" width="14.88671875" style="4" customWidth="1"/>
    <col min="8714" max="8714" width="8.6640625" style="4" customWidth="1"/>
    <col min="8715" max="8716" width="11.44140625" style="4"/>
    <col min="8717" max="8717" width="12.21875" style="4" bestFit="1" customWidth="1"/>
    <col min="8718" max="8960" width="11.44140625" style="4"/>
    <col min="8961" max="8961" width="21.6640625" style="4" customWidth="1"/>
    <col min="8962" max="8963" width="9.109375" style="4" customWidth="1"/>
    <col min="8964" max="8964" width="10.5546875" style="4" customWidth="1"/>
    <col min="8965" max="8967" width="16.44140625" style="4" customWidth="1"/>
    <col min="8968" max="8968" width="15.21875" style="4" customWidth="1"/>
    <col min="8969" max="8969" width="14.88671875" style="4" customWidth="1"/>
    <col min="8970" max="8970" width="8.6640625" style="4" customWidth="1"/>
    <col min="8971" max="8972" width="11.44140625" style="4"/>
    <col min="8973" max="8973" width="12.21875" style="4" bestFit="1" customWidth="1"/>
    <col min="8974" max="9216" width="11.44140625" style="4"/>
    <col min="9217" max="9217" width="21.6640625" style="4" customWidth="1"/>
    <col min="9218" max="9219" width="9.109375" style="4" customWidth="1"/>
    <col min="9220" max="9220" width="10.5546875" style="4" customWidth="1"/>
    <col min="9221" max="9223" width="16.44140625" style="4" customWidth="1"/>
    <col min="9224" max="9224" width="15.21875" style="4" customWidth="1"/>
    <col min="9225" max="9225" width="14.88671875" style="4" customWidth="1"/>
    <col min="9226" max="9226" width="8.6640625" style="4" customWidth="1"/>
    <col min="9227" max="9228" width="11.44140625" style="4"/>
    <col min="9229" max="9229" width="12.21875" style="4" bestFit="1" customWidth="1"/>
    <col min="9230" max="9472" width="11.44140625" style="4"/>
    <col min="9473" max="9473" width="21.6640625" style="4" customWidth="1"/>
    <col min="9474" max="9475" width="9.109375" style="4" customWidth="1"/>
    <col min="9476" max="9476" width="10.5546875" style="4" customWidth="1"/>
    <col min="9477" max="9479" width="16.44140625" style="4" customWidth="1"/>
    <col min="9480" max="9480" width="15.21875" style="4" customWidth="1"/>
    <col min="9481" max="9481" width="14.88671875" style="4" customWidth="1"/>
    <col min="9482" max="9482" width="8.6640625" style="4" customWidth="1"/>
    <col min="9483" max="9484" width="11.44140625" style="4"/>
    <col min="9485" max="9485" width="12.21875" style="4" bestFit="1" customWidth="1"/>
    <col min="9486" max="9728" width="11.44140625" style="4"/>
    <col min="9729" max="9729" width="21.6640625" style="4" customWidth="1"/>
    <col min="9730" max="9731" width="9.109375" style="4" customWidth="1"/>
    <col min="9732" max="9732" width="10.5546875" style="4" customWidth="1"/>
    <col min="9733" max="9735" width="16.44140625" style="4" customWidth="1"/>
    <col min="9736" max="9736" width="15.21875" style="4" customWidth="1"/>
    <col min="9737" max="9737" width="14.88671875" style="4" customWidth="1"/>
    <col min="9738" max="9738" width="8.6640625" style="4" customWidth="1"/>
    <col min="9739" max="9740" width="11.44140625" style="4"/>
    <col min="9741" max="9741" width="12.21875" style="4" bestFit="1" customWidth="1"/>
    <col min="9742" max="9984" width="11.44140625" style="4"/>
    <col min="9985" max="9985" width="21.6640625" style="4" customWidth="1"/>
    <col min="9986" max="9987" width="9.109375" style="4" customWidth="1"/>
    <col min="9988" max="9988" width="10.5546875" style="4" customWidth="1"/>
    <col min="9989" max="9991" width="16.44140625" style="4" customWidth="1"/>
    <col min="9992" max="9992" width="15.21875" style="4" customWidth="1"/>
    <col min="9993" max="9993" width="14.88671875" style="4" customWidth="1"/>
    <col min="9994" max="9994" width="8.6640625" style="4" customWidth="1"/>
    <col min="9995" max="9996" width="11.44140625" style="4"/>
    <col min="9997" max="9997" width="12.21875" style="4" bestFit="1" customWidth="1"/>
    <col min="9998" max="10240" width="11.44140625" style="4"/>
    <col min="10241" max="10241" width="21.6640625" style="4" customWidth="1"/>
    <col min="10242" max="10243" width="9.109375" style="4" customWidth="1"/>
    <col min="10244" max="10244" width="10.5546875" style="4" customWidth="1"/>
    <col min="10245" max="10247" width="16.44140625" style="4" customWidth="1"/>
    <col min="10248" max="10248" width="15.21875" style="4" customWidth="1"/>
    <col min="10249" max="10249" width="14.88671875" style="4" customWidth="1"/>
    <col min="10250" max="10250" width="8.6640625" style="4" customWidth="1"/>
    <col min="10251" max="10252" width="11.44140625" style="4"/>
    <col min="10253" max="10253" width="12.21875" style="4" bestFit="1" customWidth="1"/>
    <col min="10254" max="10496" width="11.44140625" style="4"/>
    <col min="10497" max="10497" width="21.6640625" style="4" customWidth="1"/>
    <col min="10498" max="10499" width="9.109375" style="4" customWidth="1"/>
    <col min="10500" max="10500" width="10.5546875" style="4" customWidth="1"/>
    <col min="10501" max="10503" width="16.44140625" style="4" customWidth="1"/>
    <col min="10504" max="10504" width="15.21875" style="4" customWidth="1"/>
    <col min="10505" max="10505" width="14.88671875" style="4" customWidth="1"/>
    <col min="10506" max="10506" width="8.6640625" style="4" customWidth="1"/>
    <col min="10507" max="10508" width="11.44140625" style="4"/>
    <col min="10509" max="10509" width="12.21875" style="4" bestFit="1" customWidth="1"/>
    <col min="10510" max="10752" width="11.44140625" style="4"/>
    <col min="10753" max="10753" width="21.6640625" style="4" customWidth="1"/>
    <col min="10754" max="10755" width="9.109375" style="4" customWidth="1"/>
    <col min="10756" max="10756" width="10.5546875" style="4" customWidth="1"/>
    <col min="10757" max="10759" width="16.44140625" style="4" customWidth="1"/>
    <col min="10760" max="10760" width="15.21875" style="4" customWidth="1"/>
    <col min="10761" max="10761" width="14.88671875" style="4" customWidth="1"/>
    <col min="10762" max="10762" width="8.6640625" style="4" customWidth="1"/>
    <col min="10763" max="10764" width="11.44140625" style="4"/>
    <col min="10765" max="10765" width="12.21875" style="4" bestFit="1" customWidth="1"/>
    <col min="10766" max="11008" width="11.44140625" style="4"/>
    <col min="11009" max="11009" width="21.6640625" style="4" customWidth="1"/>
    <col min="11010" max="11011" width="9.109375" style="4" customWidth="1"/>
    <col min="11012" max="11012" width="10.5546875" style="4" customWidth="1"/>
    <col min="11013" max="11015" width="16.44140625" style="4" customWidth="1"/>
    <col min="11016" max="11016" width="15.21875" style="4" customWidth="1"/>
    <col min="11017" max="11017" width="14.88671875" style="4" customWidth="1"/>
    <col min="11018" max="11018" width="8.6640625" style="4" customWidth="1"/>
    <col min="11019" max="11020" width="11.44140625" style="4"/>
    <col min="11021" max="11021" width="12.21875" style="4" bestFit="1" customWidth="1"/>
    <col min="11022" max="11264" width="11.44140625" style="4"/>
    <col min="11265" max="11265" width="21.6640625" style="4" customWidth="1"/>
    <col min="11266" max="11267" width="9.109375" style="4" customWidth="1"/>
    <col min="11268" max="11268" width="10.5546875" style="4" customWidth="1"/>
    <col min="11269" max="11271" width="16.44140625" style="4" customWidth="1"/>
    <col min="11272" max="11272" width="15.21875" style="4" customWidth="1"/>
    <col min="11273" max="11273" width="14.88671875" style="4" customWidth="1"/>
    <col min="11274" max="11274" width="8.6640625" style="4" customWidth="1"/>
    <col min="11275" max="11276" width="11.44140625" style="4"/>
    <col min="11277" max="11277" width="12.21875" style="4" bestFit="1" customWidth="1"/>
    <col min="11278" max="11520" width="11.44140625" style="4"/>
    <col min="11521" max="11521" width="21.6640625" style="4" customWidth="1"/>
    <col min="11522" max="11523" width="9.109375" style="4" customWidth="1"/>
    <col min="11524" max="11524" width="10.5546875" style="4" customWidth="1"/>
    <col min="11525" max="11527" width="16.44140625" style="4" customWidth="1"/>
    <col min="11528" max="11528" width="15.21875" style="4" customWidth="1"/>
    <col min="11529" max="11529" width="14.88671875" style="4" customWidth="1"/>
    <col min="11530" max="11530" width="8.6640625" style="4" customWidth="1"/>
    <col min="11531" max="11532" width="11.44140625" style="4"/>
    <col min="11533" max="11533" width="12.21875" style="4" bestFit="1" customWidth="1"/>
    <col min="11534" max="11776" width="11.44140625" style="4"/>
    <col min="11777" max="11777" width="21.6640625" style="4" customWidth="1"/>
    <col min="11778" max="11779" width="9.109375" style="4" customWidth="1"/>
    <col min="11780" max="11780" width="10.5546875" style="4" customWidth="1"/>
    <col min="11781" max="11783" width="16.44140625" style="4" customWidth="1"/>
    <col min="11784" max="11784" width="15.21875" style="4" customWidth="1"/>
    <col min="11785" max="11785" width="14.88671875" style="4" customWidth="1"/>
    <col min="11786" max="11786" width="8.6640625" style="4" customWidth="1"/>
    <col min="11787" max="11788" width="11.44140625" style="4"/>
    <col min="11789" max="11789" width="12.21875" style="4" bestFit="1" customWidth="1"/>
    <col min="11790" max="12032" width="11.44140625" style="4"/>
    <col min="12033" max="12033" width="21.6640625" style="4" customWidth="1"/>
    <col min="12034" max="12035" width="9.109375" style="4" customWidth="1"/>
    <col min="12036" max="12036" width="10.5546875" style="4" customWidth="1"/>
    <col min="12037" max="12039" width="16.44140625" style="4" customWidth="1"/>
    <col min="12040" max="12040" width="15.21875" style="4" customWidth="1"/>
    <col min="12041" max="12041" width="14.88671875" style="4" customWidth="1"/>
    <col min="12042" max="12042" width="8.6640625" style="4" customWidth="1"/>
    <col min="12043" max="12044" width="11.44140625" style="4"/>
    <col min="12045" max="12045" width="12.21875" style="4" bestFit="1" customWidth="1"/>
    <col min="12046" max="12288" width="11.44140625" style="4"/>
    <col min="12289" max="12289" width="21.6640625" style="4" customWidth="1"/>
    <col min="12290" max="12291" width="9.109375" style="4" customWidth="1"/>
    <col min="12292" max="12292" width="10.5546875" style="4" customWidth="1"/>
    <col min="12293" max="12295" width="16.44140625" style="4" customWidth="1"/>
    <col min="12296" max="12296" width="15.21875" style="4" customWidth="1"/>
    <col min="12297" max="12297" width="14.88671875" style="4" customWidth="1"/>
    <col min="12298" max="12298" width="8.6640625" style="4" customWidth="1"/>
    <col min="12299" max="12300" width="11.44140625" style="4"/>
    <col min="12301" max="12301" width="12.21875" style="4" bestFit="1" customWidth="1"/>
    <col min="12302" max="12544" width="11.44140625" style="4"/>
    <col min="12545" max="12545" width="21.6640625" style="4" customWidth="1"/>
    <col min="12546" max="12547" width="9.109375" style="4" customWidth="1"/>
    <col min="12548" max="12548" width="10.5546875" style="4" customWidth="1"/>
    <col min="12549" max="12551" width="16.44140625" style="4" customWidth="1"/>
    <col min="12552" max="12552" width="15.21875" style="4" customWidth="1"/>
    <col min="12553" max="12553" width="14.88671875" style="4" customWidth="1"/>
    <col min="12554" max="12554" width="8.6640625" style="4" customWidth="1"/>
    <col min="12555" max="12556" width="11.44140625" style="4"/>
    <col min="12557" max="12557" width="12.21875" style="4" bestFit="1" customWidth="1"/>
    <col min="12558" max="12800" width="11.44140625" style="4"/>
    <col min="12801" max="12801" width="21.6640625" style="4" customWidth="1"/>
    <col min="12802" max="12803" width="9.109375" style="4" customWidth="1"/>
    <col min="12804" max="12804" width="10.5546875" style="4" customWidth="1"/>
    <col min="12805" max="12807" width="16.44140625" style="4" customWidth="1"/>
    <col min="12808" max="12808" width="15.21875" style="4" customWidth="1"/>
    <col min="12809" max="12809" width="14.88671875" style="4" customWidth="1"/>
    <col min="12810" max="12810" width="8.6640625" style="4" customWidth="1"/>
    <col min="12811" max="12812" width="11.44140625" style="4"/>
    <col min="12813" max="12813" width="12.21875" style="4" bestFit="1" customWidth="1"/>
    <col min="12814" max="13056" width="11.44140625" style="4"/>
    <col min="13057" max="13057" width="21.6640625" style="4" customWidth="1"/>
    <col min="13058" max="13059" width="9.109375" style="4" customWidth="1"/>
    <col min="13060" max="13060" width="10.5546875" style="4" customWidth="1"/>
    <col min="13061" max="13063" width="16.44140625" style="4" customWidth="1"/>
    <col min="13064" max="13064" width="15.21875" style="4" customWidth="1"/>
    <col min="13065" max="13065" width="14.88671875" style="4" customWidth="1"/>
    <col min="13066" max="13066" width="8.6640625" style="4" customWidth="1"/>
    <col min="13067" max="13068" width="11.44140625" style="4"/>
    <col min="13069" max="13069" width="12.21875" style="4" bestFit="1" customWidth="1"/>
    <col min="13070" max="13312" width="11.44140625" style="4"/>
    <col min="13313" max="13313" width="21.6640625" style="4" customWidth="1"/>
    <col min="13314" max="13315" width="9.109375" style="4" customWidth="1"/>
    <col min="13316" max="13316" width="10.5546875" style="4" customWidth="1"/>
    <col min="13317" max="13319" width="16.44140625" style="4" customWidth="1"/>
    <col min="13320" max="13320" width="15.21875" style="4" customWidth="1"/>
    <col min="13321" max="13321" width="14.88671875" style="4" customWidth="1"/>
    <col min="13322" max="13322" width="8.6640625" style="4" customWidth="1"/>
    <col min="13323" max="13324" width="11.44140625" style="4"/>
    <col min="13325" max="13325" width="12.21875" style="4" bestFit="1" customWidth="1"/>
    <col min="13326" max="13568" width="11.44140625" style="4"/>
    <col min="13569" max="13569" width="21.6640625" style="4" customWidth="1"/>
    <col min="13570" max="13571" width="9.109375" style="4" customWidth="1"/>
    <col min="13572" max="13572" width="10.5546875" style="4" customWidth="1"/>
    <col min="13573" max="13575" width="16.44140625" style="4" customWidth="1"/>
    <col min="13576" max="13576" width="15.21875" style="4" customWidth="1"/>
    <col min="13577" max="13577" width="14.88671875" style="4" customWidth="1"/>
    <col min="13578" max="13578" width="8.6640625" style="4" customWidth="1"/>
    <col min="13579" max="13580" width="11.44140625" style="4"/>
    <col min="13581" max="13581" width="12.21875" style="4" bestFit="1" customWidth="1"/>
    <col min="13582" max="13824" width="11.44140625" style="4"/>
    <col min="13825" max="13825" width="21.6640625" style="4" customWidth="1"/>
    <col min="13826" max="13827" width="9.109375" style="4" customWidth="1"/>
    <col min="13828" max="13828" width="10.5546875" style="4" customWidth="1"/>
    <col min="13829" max="13831" width="16.44140625" style="4" customWidth="1"/>
    <col min="13832" max="13832" width="15.21875" style="4" customWidth="1"/>
    <col min="13833" max="13833" width="14.88671875" style="4" customWidth="1"/>
    <col min="13834" max="13834" width="8.6640625" style="4" customWidth="1"/>
    <col min="13835" max="13836" width="11.44140625" style="4"/>
    <col min="13837" max="13837" width="12.21875" style="4" bestFit="1" customWidth="1"/>
    <col min="13838" max="14080" width="11.44140625" style="4"/>
    <col min="14081" max="14081" width="21.6640625" style="4" customWidth="1"/>
    <col min="14082" max="14083" width="9.109375" style="4" customWidth="1"/>
    <col min="14084" max="14084" width="10.5546875" style="4" customWidth="1"/>
    <col min="14085" max="14087" width="16.44140625" style="4" customWidth="1"/>
    <col min="14088" max="14088" width="15.21875" style="4" customWidth="1"/>
    <col min="14089" max="14089" width="14.88671875" style="4" customWidth="1"/>
    <col min="14090" max="14090" width="8.6640625" style="4" customWidth="1"/>
    <col min="14091" max="14092" width="11.44140625" style="4"/>
    <col min="14093" max="14093" width="12.21875" style="4" bestFit="1" customWidth="1"/>
    <col min="14094" max="14336" width="11.44140625" style="4"/>
    <col min="14337" max="14337" width="21.6640625" style="4" customWidth="1"/>
    <col min="14338" max="14339" width="9.109375" style="4" customWidth="1"/>
    <col min="14340" max="14340" width="10.5546875" style="4" customWidth="1"/>
    <col min="14341" max="14343" width="16.44140625" style="4" customWidth="1"/>
    <col min="14344" max="14344" width="15.21875" style="4" customWidth="1"/>
    <col min="14345" max="14345" width="14.88671875" style="4" customWidth="1"/>
    <col min="14346" max="14346" width="8.6640625" style="4" customWidth="1"/>
    <col min="14347" max="14348" width="11.44140625" style="4"/>
    <col min="14349" max="14349" width="12.21875" style="4" bestFit="1" customWidth="1"/>
    <col min="14350" max="14592" width="11.44140625" style="4"/>
    <col min="14593" max="14593" width="21.6640625" style="4" customWidth="1"/>
    <col min="14594" max="14595" width="9.109375" style="4" customWidth="1"/>
    <col min="14596" max="14596" width="10.5546875" style="4" customWidth="1"/>
    <col min="14597" max="14599" width="16.44140625" style="4" customWidth="1"/>
    <col min="14600" max="14600" width="15.21875" style="4" customWidth="1"/>
    <col min="14601" max="14601" width="14.88671875" style="4" customWidth="1"/>
    <col min="14602" max="14602" width="8.6640625" style="4" customWidth="1"/>
    <col min="14603" max="14604" width="11.44140625" style="4"/>
    <col min="14605" max="14605" width="12.21875" style="4" bestFit="1" customWidth="1"/>
    <col min="14606" max="14848" width="11.44140625" style="4"/>
    <col min="14849" max="14849" width="21.6640625" style="4" customWidth="1"/>
    <col min="14850" max="14851" width="9.109375" style="4" customWidth="1"/>
    <col min="14852" max="14852" width="10.5546875" style="4" customWidth="1"/>
    <col min="14853" max="14855" width="16.44140625" style="4" customWidth="1"/>
    <col min="14856" max="14856" width="15.21875" style="4" customWidth="1"/>
    <col min="14857" max="14857" width="14.88671875" style="4" customWidth="1"/>
    <col min="14858" max="14858" width="8.6640625" style="4" customWidth="1"/>
    <col min="14859" max="14860" width="11.44140625" style="4"/>
    <col min="14861" max="14861" width="12.21875" style="4" bestFit="1" customWidth="1"/>
    <col min="14862" max="15104" width="11.44140625" style="4"/>
    <col min="15105" max="15105" width="21.6640625" style="4" customWidth="1"/>
    <col min="15106" max="15107" width="9.109375" style="4" customWidth="1"/>
    <col min="15108" max="15108" width="10.5546875" style="4" customWidth="1"/>
    <col min="15109" max="15111" width="16.44140625" style="4" customWidth="1"/>
    <col min="15112" max="15112" width="15.21875" style="4" customWidth="1"/>
    <col min="15113" max="15113" width="14.88671875" style="4" customWidth="1"/>
    <col min="15114" max="15114" width="8.6640625" style="4" customWidth="1"/>
    <col min="15115" max="15116" width="11.44140625" style="4"/>
    <col min="15117" max="15117" width="12.21875" style="4" bestFit="1" customWidth="1"/>
    <col min="15118" max="15360" width="11.44140625" style="4"/>
    <col min="15361" max="15361" width="21.6640625" style="4" customWidth="1"/>
    <col min="15362" max="15363" width="9.109375" style="4" customWidth="1"/>
    <col min="15364" max="15364" width="10.5546875" style="4" customWidth="1"/>
    <col min="15365" max="15367" width="16.44140625" style="4" customWidth="1"/>
    <col min="15368" max="15368" width="15.21875" style="4" customWidth="1"/>
    <col min="15369" max="15369" width="14.88671875" style="4" customWidth="1"/>
    <col min="15370" max="15370" width="8.6640625" style="4" customWidth="1"/>
    <col min="15371" max="15372" width="11.44140625" style="4"/>
    <col min="15373" max="15373" width="12.21875" style="4" bestFit="1" customWidth="1"/>
    <col min="15374" max="15616" width="11.44140625" style="4"/>
    <col min="15617" max="15617" width="21.6640625" style="4" customWidth="1"/>
    <col min="15618" max="15619" width="9.109375" style="4" customWidth="1"/>
    <col min="15620" max="15620" width="10.5546875" style="4" customWidth="1"/>
    <col min="15621" max="15623" width="16.44140625" style="4" customWidth="1"/>
    <col min="15624" max="15624" width="15.21875" style="4" customWidth="1"/>
    <col min="15625" max="15625" width="14.88671875" style="4" customWidth="1"/>
    <col min="15626" max="15626" width="8.6640625" style="4" customWidth="1"/>
    <col min="15627" max="15628" width="11.44140625" style="4"/>
    <col min="15629" max="15629" width="12.21875" style="4" bestFit="1" customWidth="1"/>
    <col min="15630" max="15872" width="11.44140625" style="4"/>
    <col min="15873" max="15873" width="21.6640625" style="4" customWidth="1"/>
    <col min="15874" max="15875" width="9.109375" style="4" customWidth="1"/>
    <col min="15876" max="15876" width="10.5546875" style="4" customWidth="1"/>
    <col min="15877" max="15879" width="16.44140625" style="4" customWidth="1"/>
    <col min="15880" max="15880" width="15.21875" style="4" customWidth="1"/>
    <col min="15881" max="15881" width="14.88671875" style="4" customWidth="1"/>
    <col min="15882" max="15882" width="8.6640625" style="4" customWidth="1"/>
    <col min="15883" max="15884" width="11.44140625" style="4"/>
    <col min="15885" max="15885" width="12.21875" style="4" bestFit="1" customWidth="1"/>
    <col min="15886" max="16128" width="11.44140625" style="4"/>
    <col min="16129" max="16129" width="21.6640625" style="4" customWidth="1"/>
    <col min="16130" max="16131" width="9.109375" style="4" customWidth="1"/>
    <col min="16132" max="16132" width="10.5546875" style="4" customWidth="1"/>
    <col min="16133" max="16135" width="16.44140625" style="4" customWidth="1"/>
    <col min="16136" max="16136" width="15.21875" style="4" customWidth="1"/>
    <col min="16137" max="16137" width="14.88671875" style="4" customWidth="1"/>
    <col min="16138" max="16138" width="8.6640625" style="4" customWidth="1"/>
    <col min="16139" max="16140" width="11.44140625" style="4"/>
    <col min="16141" max="16141" width="12.21875" style="4" bestFit="1" customWidth="1"/>
    <col min="16142" max="16384" width="11.44140625" style="4"/>
  </cols>
  <sheetData>
    <row r="1" spans="1:12" ht="15.6">
      <c r="A1" s="458" t="s">
        <v>369</v>
      </c>
      <c r="B1" s="458"/>
      <c r="C1" s="458"/>
      <c r="D1" s="458"/>
      <c r="E1" s="458"/>
      <c r="F1" s="458"/>
      <c r="G1" s="458"/>
      <c r="H1" s="458"/>
      <c r="I1" s="458"/>
      <c r="J1" s="458"/>
    </row>
    <row r="2" spans="1:12" ht="6.75" customHeight="1"/>
    <row r="3" spans="1:12">
      <c r="A3" s="7"/>
      <c r="B3" s="459" t="s">
        <v>17</v>
      </c>
      <c r="C3" s="459"/>
      <c r="D3" s="459" t="s">
        <v>18</v>
      </c>
      <c r="E3" s="459"/>
      <c r="F3" s="459"/>
      <c r="G3" s="459"/>
      <c r="H3" s="459"/>
      <c r="I3" s="459"/>
      <c r="J3" s="460"/>
    </row>
    <row r="4" spans="1:12" ht="62.25" customHeight="1">
      <c r="A4" s="8"/>
      <c r="B4" s="9" t="s">
        <v>19</v>
      </c>
      <c r="C4" s="9" t="s">
        <v>20</v>
      </c>
      <c r="D4" s="10" t="s">
        <v>21</v>
      </c>
      <c r="E4" s="10" t="s">
        <v>22</v>
      </c>
      <c r="F4" s="11" t="s">
        <v>23</v>
      </c>
      <c r="G4" s="10" t="s">
        <v>24</v>
      </c>
      <c r="H4" s="12" t="s">
        <v>25</v>
      </c>
      <c r="I4" s="11" t="s">
        <v>26</v>
      </c>
      <c r="J4" s="13" t="s">
        <v>2</v>
      </c>
    </row>
    <row r="5" spans="1:12" ht="20.25" customHeight="1">
      <c r="A5" s="467" t="s">
        <v>27</v>
      </c>
      <c r="B5" s="461">
        <v>15780</v>
      </c>
      <c r="C5" s="461">
        <v>10229</v>
      </c>
      <c r="D5" s="464" t="s">
        <v>370</v>
      </c>
      <c r="E5" s="465"/>
      <c r="F5" s="465"/>
      <c r="G5" s="465"/>
      <c r="H5" s="465"/>
      <c r="I5" s="465"/>
      <c r="J5" s="466"/>
    </row>
    <row r="6" spans="1:12" ht="20.25" customHeight="1">
      <c r="A6" s="468"/>
      <c r="B6" s="462"/>
      <c r="C6" s="462"/>
      <c r="D6" s="412">
        <v>392</v>
      </c>
      <c r="E6" s="412">
        <v>597</v>
      </c>
      <c r="F6" s="412">
        <v>989</v>
      </c>
      <c r="G6" s="412">
        <v>244</v>
      </c>
      <c r="H6" s="412">
        <v>109</v>
      </c>
      <c r="I6" s="412">
        <v>353</v>
      </c>
      <c r="J6" s="413">
        <v>1342</v>
      </c>
    </row>
    <row r="7" spans="1:12" ht="28.5" customHeight="1">
      <c r="A7" s="14" t="s">
        <v>28</v>
      </c>
      <c r="B7" s="462"/>
      <c r="C7" s="462"/>
      <c r="D7" s="406">
        <v>105</v>
      </c>
      <c r="E7" s="406">
        <v>87</v>
      </c>
      <c r="F7" s="407">
        <f t="shared" ref="F7:F12" si="0">SUM(D7:E7)</f>
        <v>192</v>
      </c>
      <c r="G7" s="406">
        <v>184</v>
      </c>
      <c r="H7" s="406">
        <v>8</v>
      </c>
      <c r="I7" s="407">
        <f t="shared" ref="I7:I26" si="1">SUM(G7:H7)</f>
        <v>192</v>
      </c>
      <c r="J7" s="410">
        <f t="shared" ref="J7:J12" si="2">F7+I7</f>
        <v>384</v>
      </c>
    </row>
    <row r="8" spans="1:12" ht="20.25" customHeight="1">
      <c r="A8" s="14" t="s">
        <v>29</v>
      </c>
      <c r="B8" s="462"/>
      <c r="C8" s="462"/>
      <c r="D8" s="406">
        <v>117</v>
      </c>
      <c r="E8" s="406">
        <v>185</v>
      </c>
      <c r="F8" s="407">
        <f t="shared" si="0"/>
        <v>302</v>
      </c>
      <c r="G8" s="406">
        <v>0</v>
      </c>
      <c r="H8" s="406">
        <v>0</v>
      </c>
      <c r="I8" s="407">
        <f t="shared" si="1"/>
        <v>0</v>
      </c>
      <c r="J8" s="410">
        <f t="shared" si="2"/>
        <v>302</v>
      </c>
    </row>
    <row r="9" spans="1:12" ht="20.25" customHeight="1">
      <c r="A9" s="14" t="s">
        <v>30</v>
      </c>
      <c r="B9" s="462"/>
      <c r="C9" s="462"/>
      <c r="D9" s="406">
        <v>122</v>
      </c>
      <c r="E9" s="406">
        <v>76</v>
      </c>
      <c r="F9" s="407">
        <f t="shared" si="0"/>
        <v>198</v>
      </c>
      <c r="G9" s="406">
        <v>0</v>
      </c>
      <c r="H9" s="406">
        <v>82</v>
      </c>
      <c r="I9" s="407">
        <f t="shared" si="1"/>
        <v>82</v>
      </c>
      <c r="J9" s="410">
        <f t="shared" si="2"/>
        <v>280</v>
      </c>
    </row>
    <row r="10" spans="1:12" ht="20.25" customHeight="1">
      <c r="A10" s="14" t="s">
        <v>31</v>
      </c>
      <c r="B10" s="462"/>
      <c r="C10" s="462"/>
      <c r="D10" s="406">
        <v>26</v>
      </c>
      <c r="E10" s="406">
        <v>58</v>
      </c>
      <c r="F10" s="407">
        <f t="shared" si="0"/>
        <v>84</v>
      </c>
      <c r="G10" s="406">
        <v>60</v>
      </c>
      <c r="H10" s="406">
        <v>9</v>
      </c>
      <c r="I10" s="407">
        <f t="shared" si="1"/>
        <v>69</v>
      </c>
      <c r="J10" s="410">
        <f t="shared" si="2"/>
        <v>153</v>
      </c>
    </row>
    <row r="11" spans="1:12" ht="20.25" customHeight="1">
      <c r="A11" s="18" t="s">
        <v>32</v>
      </c>
      <c r="B11" s="462"/>
      <c r="C11" s="462"/>
      <c r="D11" s="406">
        <v>4</v>
      </c>
      <c r="E11" s="406">
        <v>175</v>
      </c>
      <c r="F11" s="407">
        <f t="shared" si="0"/>
        <v>179</v>
      </c>
      <c r="G11" s="406">
        <v>0</v>
      </c>
      <c r="H11" s="406">
        <v>0</v>
      </c>
      <c r="I11" s="407">
        <f t="shared" si="1"/>
        <v>0</v>
      </c>
      <c r="J11" s="410">
        <f t="shared" si="2"/>
        <v>179</v>
      </c>
    </row>
    <row r="12" spans="1:12" ht="20.25" customHeight="1">
      <c r="A12" s="19" t="s">
        <v>33</v>
      </c>
      <c r="B12" s="463"/>
      <c r="C12" s="463"/>
      <c r="D12" s="408">
        <v>18</v>
      </c>
      <c r="E12" s="408">
        <v>16</v>
      </c>
      <c r="F12" s="409">
        <f t="shared" si="0"/>
        <v>34</v>
      </c>
      <c r="G12" s="408">
        <v>0</v>
      </c>
      <c r="H12" s="408">
        <v>10</v>
      </c>
      <c r="I12" s="409">
        <f t="shared" si="1"/>
        <v>10</v>
      </c>
      <c r="J12" s="411">
        <f t="shared" si="2"/>
        <v>44</v>
      </c>
      <c r="L12" s="20"/>
    </row>
    <row r="13" spans="1:12" ht="20.25" customHeight="1">
      <c r="A13" s="21" t="s">
        <v>5</v>
      </c>
      <c r="B13" s="22">
        <v>1906</v>
      </c>
      <c r="C13" s="22">
        <v>1839</v>
      </c>
      <c r="D13" s="23">
        <v>36</v>
      </c>
      <c r="E13" s="23">
        <v>130</v>
      </c>
      <c r="F13" s="24">
        <f>SUM(D13:E13)</f>
        <v>166</v>
      </c>
      <c r="G13" s="23">
        <v>169</v>
      </c>
      <c r="H13" s="23">
        <v>12</v>
      </c>
      <c r="I13" s="24">
        <f t="shared" si="1"/>
        <v>181</v>
      </c>
      <c r="J13" s="25">
        <f>F13+I13</f>
        <v>347</v>
      </c>
    </row>
    <row r="14" spans="1:12" ht="20.25" customHeight="1">
      <c r="A14" s="26" t="s">
        <v>6</v>
      </c>
      <c r="B14" s="27">
        <v>960</v>
      </c>
      <c r="C14" s="27">
        <v>766</v>
      </c>
      <c r="D14" s="15">
        <v>49</v>
      </c>
      <c r="E14" s="15">
        <v>51</v>
      </c>
      <c r="F14" s="16">
        <f t="shared" ref="F14:F26" si="3">SUM(D14:E14)</f>
        <v>100</v>
      </c>
      <c r="G14" s="15">
        <v>30</v>
      </c>
      <c r="H14" s="15">
        <v>15</v>
      </c>
      <c r="I14" s="24">
        <f t="shared" si="1"/>
        <v>45</v>
      </c>
      <c r="J14" s="17">
        <f t="shared" ref="J14:J26" si="4">F14+I14</f>
        <v>145</v>
      </c>
    </row>
    <row r="15" spans="1:12" ht="20.25" customHeight="1">
      <c r="A15" s="26" t="s">
        <v>7</v>
      </c>
      <c r="B15" s="27">
        <v>2010</v>
      </c>
      <c r="C15" s="27">
        <v>1836</v>
      </c>
      <c r="D15" s="15">
        <v>91</v>
      </c>
      <c r="E15" s="15">
        <v>148</v>
      </c>
      <c r="F15" s="16">
        <f t="shared" si="3"/>
        <v>239</v>
      </c>
      <c r="G15" s="15">
        <v>40</v>
      </c>
      <c r="H15" s="15">
        <v>25</v>
      </c>
      <c r="I15" s="16">
        <f t="shared" si="1"/>
        <v>65</v>
      </c>
      <c r="J15" s="17">
        <f t="shared" si="4"/>
        <v>304</v>
      </c>
    </row>
    <row r="16" spans="1:12" ht="20.25" customHeight="1">
      <c r="A16" s="26" t="s">
        <v>34</v>
      </c>
      <c r="B16" s="27">
        <v>1247</v>
      </c>
      <c r="C16" s="27">
        <v>1087</v>
      </c>
      <c r="D16" s="15">
        <v>63</v>
      </c>
      <c r="E16" s="15">
        <v>80</v>
      </c>
      <c r="F16" s="16">
        <f t="shared" si="3"/>
        <v>143</v>
      </c>
      <c r="G16" s="15">
        <v>50</v>
      </c>
      <c r="H16" s="15">
        <v>30</v>
      </c>
      <c r="I16" s="16">
        <f t="shared" si="1"/>
        <v>80</v>
      </c>
      <c r="J16" s="17">
        <f t="shared" si="4"/>
        <v>223</v>
      </c>
    </row>
    <row r="17" spans="1:13" ht="20.25" customHeight="1">
      <c r="A17" s="26" t="s">
        <v>8</v>
      </c>
      <c r="B17" s="27">
        <v>1240</v>
      </c>
      <c r="C17" s="27">
        <v>1028</v>
      </c>
      <c r="D17" s="15">
        <v>60</v>
      </c>
      <c r="E17" s="15">
        <v>82</v>
      </c>
      <c r="F17" s="16">
        <f t="shared" si="3"/>
        <v>142</v>
      </c>
      <c r="G17" s="15">
        <v>120</v>
      </c>
      <c r="H17" s="15">
        <v>65</v>
      </c>
      <c r="I17" s="16">
        <f t="shared" si="1"/>
        <v>185</v>
      </c>
      <c r="J17" s="17">
        <f t="shared" si="4"/>
        <v>327</v>
      </c>
    </row>
    <row r="18" spans="1:13" ht="20.25" customHeight="1">
      <c r="A18" s="26" t="s">
        <v>35</v>
      </c>
      <c r="B18" s="27">
        <v>980</v>
      </c>
      <c r="C18" s="27">
        <v>882</v>
      </c>
      <c r="D18" s="15">
        <v>33</v>
      </c>
      <c r="E18" s="15">
        <v>30</v>
      </c>
      <c r="F18" s="16">
        <f t="shared" si="3"/>
        <v>63</v>
      </c>
      <c r="G18" s="15">
        <v>120</v>
      </c>
      <c r="H18" s="15">
        <v>20</v>
      </c>
      <c r="I18" s="16">
        <f t="shared" si="1"/>
        <v>140</v>
      </c>
      <c r="J18" s="17">
        <f t="shared" si="4"/>
        <v>203</v>
      </c>
    </row>
    <row r="19" spans="1:13" ht="20.25" customHeight="1">
      <c r="A19" s="26" t="s">
        <v>9</v>
      </c>
      <c r="B19" s="27">
        <v>1916</v>
      </c>
      <c r="C19" s="27">
        <v>1247</v>
      </c>
      <c r="D19" s="15">
        <v>48</v>
      </c>
      <c r="E19" s="15">
        <v>57</v>
      </c>
      <c r="F19" s="16">
        <f t="shared" si="3"/>
        <v>105</v>
      </c>
      <c r="G19" s="15">
        <v>136</v>
      </c>
      <c r="H19" s="15">
        <v>44</v>
      </c>
      <c r="I19" s="16">
        <f t="shared" si="1"/>
        <v>180</v>
      </c>
      <c r="J19" s="17">
        <f t="shared" si="4"/>
        <v>285</v>
      </c>
    </row>
    <row r="20" spans="1:13" ht="20.25" customHeight="1">
      <c r="A20" s="26" t="s">
        <v>10</v>
      </c>
      <c r="B20" s="27">
        <v>1216</v>
      </c>
      <c r="C20" s="27">
        <v>856</v>
      </c>
      <c r="D20" s="15">
        <v>100</v>
      </c>
      <c r="E20" s="15">
        <v>39</v>
      </c>
      <c r="F20" s="16">
        <f t="shared" si="3"/>
        <v>139</v>
      </c>
      <c r="G20" s="15">
        <v>36</v>
      </c>
      <c r="H20" s="15">
        <v>100</v>
      </c>
      <c r="I20" s="16">
        <f t="shared" si="1"/>
        <v>136</v>
      </c>
      <c r="J20" s="17">
        <f t="shared" si="4"/>
        <v>275</v>
      </c>
    </row>
    <row r="21" spans="1:13" ht="20.25" customHeight="1">
      <c r="A21" s="26" t="s">
        <v>11</v>
      </c>
      <c r="B21" s="27">
        <v>1519</v>
      </c>
      <c r="C21" s="27">
        <v>1200</v>
      </c>
      <c r="D21" s="15">
        <v>78</v>
      </c>
      <c r="E21" s="15">
        <v>70</v>
      </c>
      <c r="F21" s="16">
        <f t="shared" si="3"/>
        <v>148</v>
      </c>
      <c r="G21" s="15">
        <v>95</v>
      </c>
      <c r="H21" s="15">
        <v>28</v>
      </c>
      <c r="I21" s="16">
        <f t="shared" si="1"/>
        <v>123</v>
      </c>
      <c r="J21" s="17">
        <f t="shared" si="4"/>
        <v>271</v>
      </c>
      <c r="M21" s="28"/>
    </row>
    <row r="22" spans="1:13" ht="20.25" customHeight="1">
      <c r="A22" s="26" t="s">
        <v>13</v>
      </c>
      <c r="B22" s="27">
        <v>300</v>
      </c>
      <c r="C22" s="27">
        <v>270</v>
      </c>
      <c r="D22" s="15">
        <v>12</v>
      </c>
      <c r="E22" s="15">
        <v>15</v>
      </c>
      <c r="F22" s="16">
        <f t="shared" si="3"/>
        <v>27</v>
      </c>
      <c r="G22" s="15">
        <v>0</v>
      </c>
      <c r="H22" s="15">
        <v>30</v>
      </c>
      <c r="I22" s="16">
        <f t="shared" si="1"/>
        <v>30</v>
      </c>
      <c r="J22" s="17">
        <f t="shared" si="4"/>
        <v>57</v>
      </c>
    </row>
    <row r="23" spans="1:13" ht="20.25" customHeight="1">
      <c r="A23" s="26" t="s">
        <v>14</v>
      </c>
      <c r="B23" s="27">
        <v>400</v>
      </c>
      <c r="C23" s="27">
        <v>350</v>
      </c>
      <c r="D23" s="15">
        <v>38</v>
      </c>
      <c r="E23" s="15">
        <v>32</v>
      </c>
      <c r="F23" s="16">
        <f t="shared" si="3"/>
        <v>70</v>
      </c>
      <c r="G23" s="15">
        <v>0</v>
      </c>
      <c r="H23" s="15">
        <v>30</v>
      </c>
      <c r="I23" s="16">
        <f t="shared" si="1"/>
        <v>30</v>
      </c>
      <c r="J23" s="17">
        <f t="shared" si="4"/>
        <v>100</v>
      </c>
      <c r="K23" s="29"/>
    </row>
    <row r="24" spans="1:13" ht="20.25" customHeight="1">
      <c r="A24" s="26" t="s">
        <v>12</v>
      </c>
      <c r="B24" s="30">
        <v>1378</v>
      </c>
      <c r="C24" s="31">
        <v>1087</v>
      </c>
      <c r="D24" s="15">
        <v>56</v>
      </c>
      <c r="E24" s="15">
        <v>48</v>
      </c>
      <c r="F24" s="16">
        <f t="shared" si="3"/>
        <v>104</v>
      </c>
      <c r="G24" s="15">
        <v>135</v>
      </c>
      <c r="H24" s="15">
        <v>40</v>
      </c>
      <c r="I24" s="16">
        <f t="shared" si="1"/>
        <v>175</v>
      </c>
      <c r="J24" s="17">
        <f t="shared" si="4"/>
        <v>279</v>
      </c>
    </row>
    <row r="25" spans="1:13" ht="20.25" customHeight="1">
      <c r="A25" s="26" t="s">
        <v>15</v>
      </c>
      <c r="B25" s="30">
        <v>1480</v>
      </c>
      <c r="C25" s="31">
        <v>1383</v>
      </c>
      <c r="D25" s="15">
        <v>38</v>
      </c>
      <c r="E25" s="15">
        <v>64</v>
      </c>
      <c r="F25" s="16">
        <f t="shared" si="3"/>
        <v>102</v>
      </c>
      <c r="G25" s="15">
        <v>65</v>
      </c>
      <c r="H25" s="15">
        <v>15</v>
      </c>
      <c r="I25" s="16">
        <f t="shared" si="1"/>
        <v>80</v>
      </c>
      <c r="J25" s="17">
        <f t="shared" si="4"/>
        <v>182</v>
      </c>
    </row>
    <row r="26" spans="1:13" ht="20.25" customHeight="1">
      <c r="A26" s="32" t="s">
        <v>16</v>
      </c>
      <c r="B26" s="33">
        <v>96</v>
      </c>
      <c r="C26" s="33">
        <v>87</v>
      </c>
      <c r="D26" s="34">
        <v>9</v>
      </c>
      <c r="E26" s="34">
        <v>4</v>
      </c>
      <c r="F26" s="35">
        <f t="shared" si="3"/>
        <v>13</v>
      </c>
      <c r="G26" s="34">
        <v>0</v>
      </c>
      <c r="H26" s="34">
        <v>10</v>
      </c>
      <c r="I26" s="35">
        <f t="shared" si="1"/>
        <v>10</v>
      </c>
      <c r="J26" s="36">
        <f t="shared" si="4"/>
        <v>23</v>
      </c>
    </row>
    <row r="27" spans="1:13" ht="21.75" customHeight="1">
      <c r="A27" s="37" t="s">
        <v>36</v>
      </c>
      <c r="B27" s="38">
        <f>SUM(B5:B26)</f>
        <v>32428</v>
      </c>
      <c r="C27" s="38">
        <f>SUM(C5:C26)</f>
        <v>24147</v>
      </c>
      <c r="D27" s="39">
        <f t="shared" ref="D27:J27" si="5">D6+D13+D14+D15+D16+D17+D18+D19+D20+D21+D22+D23+D24+D25+D26</f>
        <v>1103</v>
      </c>
      <c r="E27" s="39">
        <f t="shared" si="5"/>
        <v>1447</v>
      </c>
      <c r="F27" s="39">
        <f t="shared" si="5"/>
        <v>2550</v>
      </c>
      <c r="G27" s="39">
        <f t="shared" si="5"/>
        <v>1240</v>
      </c>
      <c r="H27" s="39">
        <f t="shared" si="5"/>
        <v>573</v>
      </c>
      <c r="I27" s="39">
        <f t="shared" si="5"/>
        <v>1813</v>
      </c>
      <c r="J27" s="39">
        <f t="shared" si="5"/>
        <v>4363</v>
      </c>
    </row>
    <row r="28" spans="1:13">
      <c r="A28" s="40"/>
      <c r="B28" s="41"/>
      <c r="C28" s="41"/>
      <c r="D28" s="42"/>
      <c r="E28" s="42"/>
      <c r="F28" s="43"/>
      <c r="G28" s="42"/>
      <c r="H28" s="42"/>
      <c r="I28" s="43"/>
      <c r="J28" s="44"/>
    </row>
    <row r="29" spans="1:13">
      <c r="A29" s="40"/>
      <c r="B29" s="41"/>
      <c r="C29" s="41"/>
      <c r="D29" s="42"/>
      <c r="E29" s="42"/>
      <c r="F29" s="43"/>
      <c r="G29" s="42"/>
      <c r="H29" s="42"/>
      <c r="I29" s="43"/>
      <c r="J29" s="43"/>
    </row>
    <row r="30" spans="1:13">
      <c r="F30" s="4"/>
      <c r="G30" s="42"/>
      <c r="H30" s="42"/>
      <c r="I30" s="43"/>
      <c r="J30" s="43"/>
    </row>
    <row r="31" spans="1:13">
      <c r="F31" s="4"/>
      <c r="G31" s="42"/>
      <c r="H31" s="42"/>
      <c r="I31" s="43"/>
      <c r="J31" s="43"/>
    </row>
    <row r="32" spans="1:13">
      <c r="F32" s="4"/>
      <c r="G32" s="45"/>
      <c r="H32" s="45"/>
      <c r="I32" s="46"/>
      <c r="J32" s="46"/>
    </row>
    <row r="33" spans="6:9">
      <c r="F33" s="4"/>
      <c r="G33" s="45"/>
      <c r="H33" s="45"/>
      <c r="I33" s="46"/>
    </row>
    <row r="34" spans="6:9">
      <c r="F34" s="4"/>
      <c r="G34" s="45"/>
      <c r="H34" s="45"/>
      <c r="I34" s="46"/>
    </row>
    <row r="35" spans="6:9">
      <c r="F35" s="4"/>
      <c r="G35" s="45"/>
      <c r="H35" s="45"/>
      <c r="I35" s="46"/>
    </row>
    <row r="36" spans="6:9">
      <c r="F36" s="4"/>
      <c r="G36" s="45"/>
      <c r="H36" s="45"/>
      <c r="I36" s="46"/>
    </row>
    <row r="37" spans="6:9">
      <c r="F37" s="4"/>
      <c r="G37" s="45"/>
      <c r="H37" s="45"/>
      <c r="I37" s="46"/>
    </row>
    <row r="38" spans="6:9">
      <c r="F38" s="4"/>
      <c r="G38" s="45"/>
      <c r="H38" s="45"/>
      <c r="I38" s="46"/>
    </row>
    <row r="39" spans="6:9">
      <c r="F39" s="4"/>
      <c r="G39" s="45"/>
      <c r="H39" s="45"/>
      <c r="I39" s="46"/>
    </row>
    <row r="40" spans="6:9">
      <c r="F40" s="4"/>
      <c r="G40" s="45"/>
      <c r="H40" s="45"/>
      <c r="I40" s="46"/>
    </row>
    <row r="41" spans="6:9">
      <c r="F41" s="4"/>
      <c r="G41" s="45"/>
      <c r="H41" s="45"/>
      <c r="I41" s="46"/>
    </row>
  </sheetData>
  <mergeCells count="7">
    <mergeCell ref="A1:J1"/>
    <mergeCell ref="B3:C3"/>
    <mergeCell ref="D3:J3"/>
    <mergeCell ref="B5:B12"/>
    <mergeCell ref="C5:C12"/>
    <mergeCell ref="D5:J5"/>
    <mergeCell ref="A5:A6"/>
  </mergeCells>
  <printOptions horizontalCentered="1"/>
  <pageMargins left="0.78740157480314965" right="0.19685039370078741" top="0.59055118110236227" bottom="0.19685039370078741" header="0.27559055118110237" footer="0.51181102362204722"/>
  <pageSetup paperSize="9" scale="9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
  <sheetViews>
    <sheetView zoomScale="85" zoomScaleNormal="85" workbookViewId="0">
      <selection activeCell="W16" sqref="W16"/>
    </sheetView>
  </sheetViews>
  <sheetFormatPr baseColWidth="10" defaultRowHeight="13.2"/>
  <cols>
    <col min="1" max="1" width="9.6640625" customWidth="1"/>
    <col min="2" max="8" width="7.44140625" customWidth="1"/>
    <col min="9" max="9" width="7.5546875" bestFit="1" customWidth="1"/>
    <col min="10" max="10" width="7.21875" bestFit="1" customWidth="1"/>
    <col min="11" max="12" width="7" bestFit="1" customWidth="1"/>
    <col min="13" max="16" width="7.44140625" customWidth="1"/>
    <col min="17" max="17" width="9.109375" customWidth="1"/>
  </cols>
  <sheetData>
    <row r="1" spans="1:22" ht="15.6">
      <c r="A1" s="469" t="s">
        <v>305</v>
      </c>
      <c r="B1" s="469"/>
      <c r="C1" s="469"/>
      <c r="D1" s="469"/>
      <c r="E1" s="469"/>
      <c r="F1" s="469"/>
      <c r="G1" s="469"/>
      <c r="H1" s="469"/>
      <c r="I1" s="469"/>
      <c r="J1" s="469"/>
      <c r="K1" s="469"/>
      <c r="L1" s="469"/>
      <c r="M1" s="469"/>
      <c r="N1" s="469"/>
      <c r="O1" s="469"/>
      <c r="P1" s="469"/>
      <c r="Q1" s="469"/>
    </row>
    <row r="2" spans="1:22" s="59" customFormat="1" ht="66.75" customHeight="1">
      <c r="A2" s="55">
        <v>2020</v>
      </c>
      <c r="B2" s="56" t="s">
        <v>37</v>
      </c>
      <c r="C2" s="56" t="s">
        <v>38</v>
      </c>
      <c r="D2" s="56" t="s">
        <v>6</v>
      </c>
      <c r="E2" s="57" t="s">
        <v>39</v>
      </c>
      <c r="F2" s="56" t="s">
        <v>34</v>
      </c>
      <c r="G2" s="56" t="s">
        <v>35</v>
      </c>
      <c r="H2" s="56" t="s">
        <v>40</v>
      </c>
      <c r="I2" s="57" t="s">
        <v>9</v>
      </c>
      <c r="J2" s="57" t="s">
        <v>10</v>
      </c>
      <c r="K2" s="57" t="s">
        <v>11</v>
      </c>
      <c r="L2" s="57" t="s">
        <v>41</v>
      </c>
      <c r="M2" s="57" t="s">
        <v>14</v>
      </c>
      <c r="N2" s="57" t="s">
        <v>12</v>
      </c>
      <c r="O2" s="57" t="s">
        <v>81</v>
      </c>
      <c r="P2" s="57" t="s">
        <v>42</v>
      </c>
      <c r="Q2" s="58" t="s">
        <v>303</v>
      </c>
    </row>
    <row r="3" spans="1:22" ht="15" customHeight="1">
      <c r="A3" s="54" t="s">
        <v>82</v>
      </c>
      <c r="B3" s="60">
        <v>62427</v>
      </c>
      <c r="C3" s="61">
        <v>13803</v>
      </c>
      <c r="D3" s="61">
        <v>9098</v>
      </c>
      <c r="E3" s="61">
        <v>13304</v>
      </c>
      <c r="F3" s="61">
        <v>5113</v>
      </c>
      <c r="G3" s="61">
        <v>4750</v>
      </c>
      <c r="H3" s="61">
        <v>8487</v>
      </c>
      <c r="I3" s="61">
        <v>7641</v>
      </c>
      <c r="J3" s="61">
        <v>5560</v>
      </c>
      <c r="K3" s="61">
        <v>7440</v>
      </c>
      <c r="L3" s="61">
        <v>1946</v>
      </c>
      <c r="M3" s="61">
        <v>2676</v>
      </c>
      <c r="N3" s="61">
        <v>5440</v>
      </c>
      <c r="O3" s="61">
        <v>4652</v>
      </c>
      <c r="P3" s="61">
        <v>1029</v>
      </c>
      <c r="Q3" s="62">
        <f>SUM(B3:P3)</f>
        <v>153366</v>
      </c>
    </row>
    <row r="4" spans="1:22" ht="15" customHeight="1">
      <c r="A4" s="54" t="s">
        <v>83</v>
      </c>
      <c r="B4" s="61">
        <v>57171</v>
      </c>
      <c r="C4" s="61">
        <v>13963</v>
      </c>
      <c r="D4" s="61">
        <v>9446</v>
      </c>
      <c r="E4" s="61">
        <v>15676</v>
      </c>
      <c r="F4" s="61">
        <v>5442</v>
      </c>
      <c r="G4" s="61">
        <v>4995</v>
      </c>
      <c r="H4" s="61">
        <v>9844</v>
      </c>
      <c r="I4" s="61">
        <v>7197</v>
      </c>
      <c r="J4" s="61">
        <v>6068</v>
      </c>
      <c r="K4" s="61">
        <v>8182</v>
      </c>
      <c r="L4" s="61">
        <v>1570</v>
      </c>
      <c r="M4" s="61">
        <v>2515</v>
      </c>
      <c r="N4" s="61">
        <v>5119</v>
      </c>
      <c r="O4" s="61">
        <v>5366</v>
      </c>
      <c r="P4" s="61">
        <v>930</v>
      </c>
      <c r="Q4" s="62">
        <f t="shared" ref="Q4:Q14" si="0">SUM(B4:P4)</f>
        <v>153484</v>
      </c>
    </row>
    <row r="5" spans="1:22" ht="15" customHeight="1">
      <c r="A5" s="54" t="s">
        <v>84</v>
      </c>
      <c r="B5" s="326">
        <v>21958</v>
      </c>
      <c r="C5" s="326">
        <v>5954</v>
      </c>
      <c r="D5" s="326">
        <v>3679</v>
      </c>
      <c r="E5" s="326">
        <v>6277</v>
      </c>
      <c r="F5" s="326">
        <v>2452</v>
      </c>
      <c r="G5" s="326">
        <v>2367</v>
      </c>
      <c r="H5" s="326">
        <v>4121</v>
      </c>
      <c r="I5" s="326">
        <v>3475</v>
      </c>
      <c r="J5" s="326">
        <v>2173</v>
      </c>
      <c r="K5" s="326">
        <v>3633</v>
      </c>
      <c r="L5" s="326">
        <v>843</v>
      </c>
      <c r="M5" s="326">
        <v>1226</v>
      </c>
      <c r="N5" s="326">
        <v>2342</v>
      </c>
      <c r="O5" s="326">
        <v>2902</v>
      </c>
      <c r="P5" s="326">
        <v>524</v>
      </c>
      <c r="Q5" s="62">
        <f t="shared" si="0"/>
        <v>63926</v>
      </c>
      <c r="U5" s="400"/>
    </row>
    <row r="6" spans="1:22" ht="15" customHeight="1">
      <c r="A6" s="54" t="s">
        <v>85</v>
      </c>
      <c r="B6" s="325"/>
      <c r="C6" s="325"/>
      <c r="D6" s="325"/>
      <c r="E6" s="325"/>
      <c r="F6" s="325"/>
      <c r="G6" s="325"/>
      <c r="H6" s="325"/>
      <c r="I6" s="325"/>
      <c r="J6" s="325"/>
      <c r="K6" s="325"/>
      <c r="L6" s="325"/>
      <c r="M6" s="325"/>
      <c r="N6" s="325"/>
      <c r="O6" s="325"/>
      <c r="P6" s="325"/>
      <c r="Q6" s="62">
        <f t="shared" si="0"/>
        <v>0</v>
      </c>
      <c r="U6" s="401"/>
      <c r="V6" s="402"/>
    </row>
    <row r="7" spans="1:22" ht="15" customHeight="1">
      <c r="A7" s="54" t="s">
        <v>86</v>
      </c>
      <c r="B7" s="325"/>
      <c r="C7" s="325"/>
      <c r="D7" s="325"/>
      <c r="E7" s="325"/>
      <c r="F7" s="325"/>
      <c r="G7" s="325"/>
      <c r="H7" s="325"/>
      <c r="I7" s="325"/>
      <c r="J7" s="325"/>
      <c r="K7" s="325"/>
      <c r="L7" s="325"/>
      <c r="M7" s="325"/>
      <c r="N7" s="325"/>
      <c r="O7" s="325"/>
      <c r="P7" s="325"/>
      <c r="Q7" s="62">
        <f t="shared" si="0"/>
        <v>0</v>
      </c>
    </row>
    <row r="8" spans="1:22" ht="15" customHeight="1">
      <c r="A8" s="54" t="s">
        <v>87</v>
      </c>
      <c r="B8" s="326">
        <v>2545</v>
      </c>
      <c r="C8" s="326">
        <v>604</v>
      </c>
      <c r="D8" s="326">
        <v>1316</v>
      </c>
      <c r="E8" s="326">
        <v>1607</v>
      </c>
      <c r="F8" s="326">
        <v>874</v>
      </c>
      <c r="G8" s="325"/>
      <c r="H8" s="326">
        <v>972</v>
      </c>
      <c r="I8" s="326">
        <v>891</v>
      </c>
      <c r="J8" s="326">
        <v>910</v>
      </c>
      <c r="K8" s="326">
        <v>1430</v>
      </c>
      <c r="L8" s="326">
        <v>386</v>
      </c>
      <c r="M8" s="326">
        <v>521</v>
      </c>
      <c r="N8" s="326">
        <v>367</v>
      </c>
      <c r="O8" s="326">
        <v>1089</v>
      </c>
      <c r="P8" s="326">
        <v>222</v>
      </c>
      <c r="Q8" s="62">
        <f t="shared" si="0"/>
        <v>13734</v>
      </c>
    </row>
    <row r="9" spans="1:22" ht="15" customHeight="1">
      <c r="A9" s="54" t="s">
        <v>88</v>
      </c>
      <c r="B9" s="61">
        <v>5022</v>
      </c>
      <c r="C9" s="61">
        <v>2006</v>
      </c>
      <c r="D9" s="61">
        <v>3920</v>
      </c>
      <c r="E9" s="61">
        <v>4922</v>
      </c>
      <c r="F9" s="61">
        <v>3288</v>
      </c>
      <c r="G9" s="325"/>
      <c r="H9" s="61">
        <v>2772</v>
      </c>
      <c r="I9" s="61">
        <v>2810</v>
      </c>
      <c r="J9" s="61">
        <v>2539</v>
      </c>
      <c r="K9" s="61">
        <v>1553</v>
      </c>
      <c r="L9" s="61">
        <v>1105</v>
      </c>
      <c r="M9" s="61">
        <v>1180</v>
      </c>
      <c r="N9" s="61">
        <v>1137</v>
      </c>
      <c r="O9" s="61">
        <v>3253</v>
      </c>
      <c r="P9" s="61">
        <v>426</v>
      </c>
      <c r="Q9" s="62">
        <f t="shared" si="0"/>
        <v>35933</v>
      </c>
    </row>
    <row r="10" spans="1:22" ht="15" customHeight="1">
      <c r="A10" s="54" t="s">
        <v>89</v>
      </c>
      <c r="B10" s="325"/>
      <c r="C10" s="61">
        <v>533</v>
      </c>
      <c r="D10" s="61">
        <v>3617</v>
      </c>
      <c r="E10" s="61">
        <v>3919</v>
      </c>
      <c r="F10" s="61">
        <v>3964</v>
      </c>
      <c r="G10" s="325"/>
      <c r="H10" s="61">
        <v>145</v>
      </c>
      <c r="I10" s="61">
        <v>986</v>
      </c>
      <c r="J10" s="61">
        <v>890</v>
      </c>
      <c r="K10" s="61">
        <v>3717</v>
      </c>
      <c r="L10" s="61">
        <v>362</v>
      </c>
      <c r="M10" s="61">
        <v>412</v>
      </c>
      <c r="N10" s="61">
        <v>600</v>
      </c>
      <c r="O10" s="61">
        <v>3081</v>
      </c>
      <c r="P10" s="61">
        <v>175</v>
      </c>
      <c r="Q10" s="62">
        <f t="shared" si="0"/>
        <v>22401</v>
      </c>
    </row>
    <row r="11" spans="1:22" ht="15" customHeight="1">
      <c r="A11" s="54" t="s">
        <v>90</v>
      </c>
      <c r="B11" s="325">
        <v>1239</v>
      </c>
      <c r="C11" s="61">
        <v>4910</v>
      </c>
      <c r="D11" s="61">
        <v>4797</v>
      </c>
      <c r="E11" s="61">
        <v>5400</v>
      </c>
      <c r="F11" s="61">
        <v>4703</v>
      </c>
      <c r="G11" s="325"/>
      <c r="H11" s="61">
        <v>4887</v>
      </c>
      <c r="I11" s="61">
        <v>4344</v>
      </c>
      <c r="J11" s="61">
        <v>3668</v>
      </c>
      <c r="K11" s="61">
        <v>5083</v>
      </c>
      <c r="L11" s="61">
        <v>1441</v>
      </c>
      <c r="M11" s="61">
        <v>1814</v>
      </c>
      <c r="N11" s="61">
        <v>2323</v>
      </c>
      <c r="O11" s="61">
        <v>4795</v>
      </c>
      <c r="P11" s="61">
        <v>847</v>
      </c>
      <c r="Q11" s="62">
        <f t="shared" si="0"/>
        <v>50251</v>
      </c>
    </row>
    <row r="12" spans="1:22" ht="15" customHeight="1">
      <c r="A12" s="54" t="s">
        <v>91</v>
      </c>
      <c r="B12" s="61">
        <v>12465</v>
      </c>
      <c r="C12" s="61">
        <v>2528</v>
      </c>
      <c r="D12" s="61">
        <v>5856</v>
      </c>
      <c r="E12" s="61">
        <v>4882</v>
      </c>
      <c r="F12" s="61">
        <v>3736</v>
      </c>
      <c r="G12" s="61">
        <v>3029</v>
      </c>
      <c r="H12" s="61">
        <v>1544</v>
      </c>
      <c r="I12" s="61">
        <v>4176</v>
      </c>
      <c r="J12" s="61">
        <v>3269</v>
      </c>
      <c r="K12" s="61">
        <v>5740</v>
      </c>
      <c r="L12" s="61">
        <v>1244</v>
      </c>
      <c r="M12" s="61">
        <v>1328</v>
      </c>
      <c r="N12" s="61">
        <v>2119</v>
      </c>
      <c r="O12" s="61">
        <v>4328</v>
      </c>
      <c r="P12" s="61">
        <v>770</v>
      </c>
      <c r="Q12" s="62">
        <f t="shared" si="0"/>
        <v>57014</v>
      </c>
    </row>
    <row r="13" spans="1:22" ht="15" customHeight="1">
      <c r="A13" s="54" t="s">
        <v>92</v>
      </c>
      <c r="B13" s="326">
        <v>726</v>
      </c>
      <c r="C13" s="326">
        <v>166</v>
      </c>
      <c r="D13" s="326">
        <v>434</v>
      </c>
      <c r="E13" s="326">
        <v>417</v>
      </c>
      <c r="F13" s="326">
        <v>249</v>
      </c>
      <c r="G13" s="326">
        <v>306</v>
      </c>
      <c r="H13" s="326">
        <v>184</v>
      </c>
      <c r="I13" s="326">
        <v>621</v>
      </c>
      <c r="J13" s="326">
        <v>305</v>
      </c>
      <c r="K13" s="326">
        <v>390</v>
      </c>
      <c r="L13" s="326">
        <v>65</v>
      </c>
      <c r="M13" s="326">
        <v>128</v>
      </c>
      <c r="N13" s="326">
        <v>266</v>
      </c>
      <c r="O13" s="326">
        <v>454</v>
      </c>
      <c r="P13" s="326">
        <v>47</v>
      </c>
      <c r="Q13" s="62">
        <f t="shared" si="0"/>
        <v>4758</v>
      </c>
    </row>
    <row r="14" spans="1:22" ht="15" customHeight="1">
      <c r="A14" s="54" t="s">
        <v>93</v>
      </c>
      <c r="B14" s="61">
        <v>7900</v>
      </c>
      <c r="C14" s="61">
        <v>2351</v>
      </c>
      <c r="D14" s="61">
        <v>4727</v>
      </c>
      <c r="E14" s="61">
        <v>4012</v>
      </c>
      <c r="F14" s="61">
        <v>2801</v>
      </c>
      <c r="G14" s="61">
        <v>4352</v>
      </c>
      <c r="H14" s="61">
        <v>9093</v>
      </c>
      <c r="I14" s="61">
        <v>3476</v>
      </c>
      <c r="J14" s="61">
        <v>2786</v>
      </c>
      <c r="K14" s="61">
        <v>4327</v>
      </c>
      <c r="L14" s="61">
        <v>952</v>
      </c>
      <c r="M14" s="61">
        <v>1468</v>
      </c>
      <c r="N14" s="61">
        <v>2180</v>
      </c>
      <c r="O14" s="61">
        <v>3493</v>
      </c>
      <c r="P14" s="61">
        <v>652</v>
      </c>
      <c r="Q14" s="62">
        <f t="shared" si="0"/>
        <v>54570</v>
      </c>
    </row>
    <row r="15" spans="1:22" ht="26.4">
      <c r="A15" s="63" t="s">
        <v>306</v>
      </c>
      <c r="B15" s="64">
        <f>SUM(B3:B14)</f>
        <v>171453</v>
      </c>
      <c r="C15" s="64">
        <f t="shared" ref="C15:Q15" si="1">SUM(C3:C14)</f>
        <v>46818</v>
      </c>
      <c r="D15" s="64">
        <f t="shared" si="1"/>
        <v>46890</v>
      </c>
      <c r="E15" s="64">
        <f t="shared" si="1"/>
        <v>60416</v>
      </c>
      <c r="F15" s="64">
        <f t="shared" si="1"/>
        <v>32622</v>
      </c>
      <c r="G15" s="64">
        <f t="shared" si="1"/>
        <v>19799</v>
      </c>
      <c r="H15" s="64">
        <f t="shared" si="1"/>
        <v>42049</v>
      </c>
      <c r="I15" s="64">
        <f t="shared" si="1"/>
        <v>35617</v>
      </c>
      <c r="J15" s="64">
        <f t="shared" si="1"/>
        <v>28168</v>
      </c>
      <c r="K15" s="64">
        <f t="shared" si="1"/>
        <v>41495</v>
      </c>
      <c r="L15" s="64">
        <f t="shared" si="1"/>
        <v>9914</v>
      </c>
      <c r="M15" s="64">
        <f t="shared" si="1"/>
        <v>13268</v>
      </c>
      <c r="N15" s="64">
        <f t="shared" si="1"/>
        <v>21893</v>
      </c>
      <c r="O15" s="64">
        <f t="shared" si="1"/>
        <v>33413</v>
      </c>
      <c r="P15" s="64">
        <f t="shared" si="1"/>
        <v>5622</v>
      </c>
      <c r="Q15" s="64">
        <f t="shared" si="1"/>
        <v>609437</v>
      </c>
    </row>
    <row r="16" spans="1:22">
      <c r="D16" s="65"/>
      <c r="F16" s="65"/>
    </row>
    <row r="17" spans="1:19" ht="12.75" customHeight="1">
      <c r="A17" s="470"/>
      <c r="B17" s="470"/>
      <c r="C17" s="66"/>
      <c r="D17" s="66"/>
      <c r="E17" s="67"/>
      <c r="F17" s="66"/>
      <c r="G17" s="66"/>
      <c r="H17" s="66"/>
      <c r="I17" s="68"/>
      <c r="J17" s="68"/>
      <c r="K17" s="69"/>
      <c r="L17" s="69"/>
      <c r="M17" s="69"/>
      <c r="N17" s="68"/>
      <c r="O17" s="68"/>
      <c r="P17" s="66"/>
      <c r="Q17" s="70"/>
      <c r="S17" s="47"/>
    </row>
    <row r="18" spans="1:19" ht="12.75" customHeight="1">
      <c r="A18" s="53"/>
      <c r="B18" s="71"/>
      <c r="C18" s="71"/>
      <c r="D18" s="71"/>
      <c r="E18" s="71"/>
      <c r="F18" s="71"/>
      <c r="G18" s="71"/>
      <c r="H18" s="71"/>
      <c r="I18" s="71"/>
      <c r="J18" s="71"/>
      <c r="K18" s="71"/>
      <c r="L18" s="71"/>
      <c r="M18" s="71"/>
      <c r="N18" s="71"/>
      <c r="O18" s="71"/>
      <c r="P18" s="71"/>
      <c r="Q18" s="52"/>
    </row>
    <row r="19" spans="1:19">
      <c r="A19" s="53"/>
      <c r="B19" s="71"/>
      <c r="C19" s="71"/>
      <c r="D19" s="71"/>
      <c r="E19" s="71"/>
      <c r="F19" s="71"/>
      <c r="G19" s="71"/>
      <c r="H19" s="71"/>
      <c r="I19" s="71"/>
      <c r="J19" s="71"/>
      <c r="K19" s="71"/>
      <c r="L19" s="71"/>
      <c r="M19" s="71"/>
      <c r="N19" s="71"/>
      <c r="O19" s="71"/>
      <c r="P19" s="71"/>
      <c r="Q19" s="52"/>
    </row>
    <row r="20" spans="1:19">
      <c r="A20" s="53"/>
      <c r="B20" s="71"/>
      <c r="C20" s="71"/>
      <c r="D20" s="71"/>
      <c r="E20" s="71"/>
      <c r="F20" s="71"/>
      <c r="G20" s="71"/>
      <c r="H20" s="71"/>
      <c r="I20" s="71"/>
      <c r="J20" s="71"/>
      <c r="K20" s="71"/>
      <c r="L20" s="71"/>
      <c r="M20" s="71"/>
      <c r="N20" s="71"/>
      <c r="O20" s="71"/>
      <c r="P20" s="71"/>
      <c r="Q20" s="52"/>
    </row>
    <row r="21" spans="1:19">
      <c r="A21" s="53"/>
      <c r="B21" s="71"/>
      <c r="C21" s="71"/>
      <c r="D21" s="71"/>
      <c r="E21" s="71"/>
      <c r="F21" s="71"/>
      <c r="G21" s="71"/>
      <c r="H21" s="71"/>
      <c r="I21" s="71"/>
      <c r="J21" s="71"/>
      <c r="K21" s="71"/>
      <c r="L21" s="71"/>
      <c r="M21" s="71"/>
      <c r="N21" s="71"/>
      <c r="O21" s="71"/>
      <c r="P21" s="71"/>
      <c r="Q21" s="52"/>
    </row>
    <row r="22" spans="1:19">
      <c r="A22" s="53"/>
      <c r="B22" s="71"/>
      <c r="C22" s="71"/>
      <c r="D22" s="71"/>
      <c r="E22" s="71"/>
      <c r="F22" s="71"/>
      <c r="G22" s="71"/>
      <c r="H22" s="71"/>
      <c r="I22" s="71"/>
      <c r="J22" s="71"/>
      <c r="K22" s="71"/>
      <c r="L22" s="71"/>
      <c r="M22" s="71"/>
      <c r="N22" s="71"/>
      <c r="O22" s="71"/>
      <c r="P22" s="71"/>
      <c r="Q22" s="52"/>
    </row>
    <row r="23" spans="1:19">
      <c r="A23" s="53"/>
      <c r="B23" s="71"/>
      <c r="C23" s="71"/>
      <c r="D23" s="71"/>
      <c r="E23" s="71"/>
      <c r="F23" s="71"/>
      <c r="G23" s="71"/>
      <c r="H23" s="71"/>
      <c r="I23" s="71"/>
      <c r="J23" s="71"/>
      <c r="K23" s="71"/>
      <c r="L23" s="71"/>
      <c r="M23" s="71"/>
      <c r="N23" s="71"/>
      <c r="O23" s="71"/>
      <c r="P23" s="71"/>
      <c r="Q23" s="52"/>
    </row>
    <row r="24" spans="1:19">
      <c r="A24" s="53"/>
      <c r="B24" s="71"/>
      <c r="C24" s="71"/>
      <c r="D24" s="71"/>
      <c r="E24" s="71"/>
      <c r="F24" s="71"/>
      <c r="G24" s="71"/>
      <c r="H24" s="71"/>
      <c r="I24" s="71"/>
      <c r="J24" s="71"/>
      <c r="K24" s="71"/>
      <c r="L24" s="71"/>
      <c r="M24" s="71"/>
      <c r="N24" s="71"/>
      <c r="O24" s="71"/>
      <c r="P24" s="71"/>
      <c r="Q24" s="52"/>
    </row>
    <row r="25" spans="1:19">
      <c r="A25" s="53"/>
      <c r="B25" s="71"/>
      <c r="C25" s="71"/>
      <c r="D25" s="71"/>
      <c r="E25" s="71"/>
      <c r="F25" s="71"/>
      <c r="G25" s="71"/>
      <c r="H25" s="71"/>
      <c r="I25" s="71"/>
      <c r="J25" s="71"/>
      <c r="K25" s="71"/>
      <c r="L25" s="71"/>
      <c r="M25" s="71"/>
      <c r="N25" s="71"/>
      <c r="O25" s="71"/>
      <c r="P25" s="71"/>
      <c r="Q25" s="52"/>
    </row>
    <row r="26" spans="1:19">
      <c r="A26" s="53"/>
      <c r="B26" s="71"/>
      <c r="C26" s="71"/>
      <c r="D26" s="71"/>
      <c r="E26" s="71"/>
      <c r="F26" s="71"/>
      <c r="G26" s="71"/>
      <c r="H26" s="71"/>
      <c r="I26" s="71"/>
      <c r="J26" s="71"/>
      <c r="K26" s="71"/>
      <c r="L26" s="71"/>
      <c r="M26" s="71"/>
      <c r="N26" s="71"/>
      <c r="O26" s="71"/>
      <c r="P26" s="71"/>
      <c r="Q26" s="52"/>
    </row>
    <row r="27" spans="1:19">
      <c r="A27" s="53"/>
      <c r="B27" s="71"/>
      <c r="C27" s="71"/>
      <c r="D27" s="71"/>
      <c r="E27" s="71"/>
      <c r="F27" s="71"/>
      <c r="G27" s="71"/>
      <c r="H27" s="71"/>
      <c r="I27" s="71"/>
      <c r="J27" s="71"/>
      <c r="K27" s="71"/>
      <c r="L27" s="71"/>
      <c r="M27" s="71"/>
      <c r="N27" s="71"/>
      <c r="O27" s="71"/>
      <c r="P27" s="71"/>
      <c r="Q27" s="52"/>
    </row>
    <row r="28" spans="1:19">
      <c r="A28" s="53"/>
      <c r="B28" s="71"/>
      <c r="C28" s="71"/>
      <c r="D28" s="71"/>
      <c r="E28" s="71"/>
      <c r="F28" s="71"/>
      <c r="G28" s="71"/>
      <c r="H28" s="71"/>
      <c r="I28" s="71"/>
      <c r="J28" s="71"/>
      <c r="K28" s="71"/>
      <c r="L28" s="71"/>
      <c r="M28" s="71"/>
      <c r="N28" s="71"/>
      <c r="O28" s="71"/>
      <c r="P28" s="71"/>
      <c r="Q28" s="52"/>
    </row>
    <row r="29" spans="1:19">
      <c r="B29" s="52"/>
      <c r="C29" s="52"/>
      <c r="D29" s="52"/>
      <c r="E29" s="52"/>
      <c r="F29" s="52"/>
      <c r="G29" s="52"/>
      <c r="H29" s="52"/>
      <c r="I29" s="52"/>
      <c r="J29" s="52"/>
      <c r="K29" s="52"/>
      <c r="L29" s="52"/>
      <c r="M29" s="52"/>
      <c r="N29" s="52"/>
      <c r="O29" s="52"/>
      <c r="P29" s="52"/>
      <c r="Q29" s="52"/>
    </row>
    <row r="30" spans="1:19">
      <c r="B30" s="52"/>
      <c r="C30" s="52"/>
      <c r="D30" s="52"/>
      <c r="E30" s="52"/>
      <c r="F30" s="52"/>
      <c r="G30" s="52"/>
      <c r="H30" s="52"/>
      <c r="I30" s="52"/>
      <c r="J30" s="52"/>
      <c r="K30" s="52"/>
      <c r="L30" s="52"/>
      <c r="M30" s="52"/>
      <c r="N30" s="52"/>
      <c r="O30" s="52"/>
      <c r="P30" s="52"/>
      <c r="Q30" s="52"/>
    </row>
    <row r="33" spans="1:1">
      <c r="A33" t="s">
        <v>94</v>
      </c>
    </row>
  </sheetData>
  <mergeCells count="2">
    <mergeCell ref="A1:Q1"/>
    <mergeCell ref="A17:B17"/>
  </mergeCells>
  <printOptions horizontalCentered="1"/>
  <pageMargins left="0.78740157480314965" right="0.19685039370078741" top="0.54" bottom="0.19685039370078741" header="0" footer="0.19685039370078741"/>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S42"/>
  <sheetViews>
    <sheetView topLeftCell="A14" zoomScaleNormal="100" zoomScaleSheetLayoutView="85" workbookViewId="0">
      <selection activeCell="C20" sqref="C20"/>
    </sheetView>
  </sheetViews>
  <sheetFormatPr baseColWidth="10" defaultRowHeight="13.2"/>
  <cols>
    <col min="1" max="1" width="13" customWidth="1"/>
    <col min="2" max="2" width="10.21875" customWidth="1"/>
    <col min="3" max="3" width="11.109375" bestFit="1" customWidth="1"/>
    <col min="4" max="4" width="6.6640625" customWidth="1"/>
    <col min="5" max="5" width="9.21875" customWidth="1"/>
  </cols>
  <sheetData>
    <row r="1" spans="1:13" ht="15.6">
      <c r="A1" s="474" t="s">
        <v>330</v>
      </c>
      <c r="B1" s="474"/>
      <c r="C1" s="474"/>
      <c r="D1" s="474"/>
      <c r="E1" s="474"/>
      <c r="F1" s="474"/>
      <c r="G1" s="474"/>
      <c r="H1" s="474"/>
      <c r="I1" s="474"/>
      <c r="J1" s="474"/>
      <c r="K1" s="474"/>
      <c r="L1" s="474"/>
      <c r="M1" s="474"/>
    </row>
    <row r="2" spans="1:13" ht="36.75" customHeight="1"/>
    <row r="3" spans="1:13">
      <c r="A3" s="492" t="s">
        <v>95</v>
      </c>
      <c r="B3" s="495" t="s">
        <v>333</v>
      </c>
      <c r="C3" s="495"/>
      <c r="D3" s="495"/>
      <c r="E3" s="495"/>
      <c r="G3" s="489" t="s">
        <v>334</v>
      </c>
      <c r="H3" s="490"/>
      <c r="I3" s="490"/>
      <c r="J3" s="490"/>
      <c r="K3" s="490"/>
      <c r="L3" s="490"/>
      <c r="M3" s="491"/>
    </row>
    <row r="4" spans="1:13">
      <c r="A4" s="493"/>
      <c r="B4" s="481" t="s">
        <v>96</v>
      </c>
      <c r="C4" s="482"/>
      <c r="D4" s="485" t="s">
        <v>97</v>
      </c>
      <c r="E4" s="486"/>
      <c r="G4" s="496" t="s">
        <v>110</v>
      </c>
      <c r="H4" s="497"/>
      <c r="I4" s="497"/>
      <c r="J4" s="498"/>
      <c r="K4" s="2"/>
      <c r="L4" s="2"/>
      <c r="M4" s="371"/>
    </row>
    <row r="5" spans="1:13" ht="15">
      <c r="A5" s="493"/>
      <c r="B5" s="483"/>
      <c r="C5" s="484"/>
      <c r="D5" s="487"/>
      <c r="E5" s="488"/>
      <c r="G5" s="471" t="s">
        <v>111</v>
      </c>
      <c r="H5" s="472"/>
      <c r="I5" s="97">
        <v>2906</v>
      </c>
      <c r="J5" s="98" t="s">
        <v>112</v>
      </c>
      <c r="K5" s="2"/>
      <c r="L5" s="2"/>
      <c r="M5" s="371"/>
    </row>
    <row r="6" spans="1:13" ht="15">
      <c r="A6" s="493"/>
      <c r="B6" s="475" t="s">
        <v>102</v>
      </c>
      <c r="C6" s="475" t="s">
        <v>103</v>
      </c>
      <c r="D6" s="477" t="s">
        <v>103</v>
      </c>
      <c r="E6" s="478"/>
      <c r="G6" s="471" t="s">
        <v>113</v>
      </c>
      <c r="H6" s="472"/>
      <c r="I6" s="97">
        <v>4675</v>
      </c>
      <c r="J6" s="99">
        <f>+(I6-I5)/I5</f>
        <v>0.60874053682037166</v>
      </c>
      <c r="K6" s="2"/>
      <c r="L6" s="2"/>
      <c r="M6" s="371"/>
    </row>
    <row r="7" spans="1:13" ht="15">
      <c r="A7" s="494"/>
      <c r="B7" s="476"/>
      <c r="C7" s="476"/>
      <c r="D7" s="479"/>
      <c r="E7" s="480"/>
      <c r="G7" s="471" t="s">
        <v>114</v>
      </c>
      <c r="H7" s="472"/>
      <c r="I7" s="97">
        <v>5169</v>
      </c>
      <c r="J7" s="99">
        <f>+(I7-I6)/I6</f>
        <v>0.10566844919786096</v>
      </c>
      <c r="K7" s="2"/>
      <c r="L7" s="2"/>
      <c r="M7" s="371"/>
    </row>
    <row r="8" spans="1:13" ht="13.5" customHeight="1">
      <c r="A8" s="75">
        <v>43831</v>
      </c>
      <c r="B8" s="48">
        <v>24212</v>
      </c>
      <c r="C8" s="48">
        <v>213320</v>
      </c>
      <c r="D8" s="473">
        <v>2754</v>
      </c>
      <c r="E8" s="473"/>
      <c r="G8" s="471" t="s">
        <v>308</v>
      </c>
      <c r="H8" s="472"/>
      <c r="I8" s="370">
        <v>5571</v>
      </c>
      <c r="J8" s="99">
        <f>+(I8-I7)/I7</f>
        <v>7.7771329077190948E-2</v>
      </c>
      <c r="K8" s="2"/>
      <c r="L8" s="2"/>
      <c r="M8" s="371"/>
    </row>
    <row r="9" spans="1:13" ht="13.5" customHeight="1">
      <c r="A9" s="75">
        <v>43862</v>
      </c>
      <c r="B9" s="48">
        <v>80825</v>
      </c>
      <c r="C9" s="48">
        <v>704110</v>
      </c>
      <c r="D9" s="501">
        <v>12042</v>
      </c>
      <c r="E9" s="501"/>
      <c r="G9" s="499" t="s">
        <v>331</v>
      </c>
      <c r="H9" s="500"/>
      <c r="I9" s="368">
        <v>6809</v>
      </c>
      <c r="J9" s="369">
        <f>+(I9-I8)/I8</f>
        <v>0.22222222222222221</v>
      </c>
      <c r="K9" s="2"/>
      <c r="L9" s="2"/>
      <c r="M9" s="371"/>
    </row>
    <row r="10" spans="1:13" ht="13.5" customHeight="1">
      <c r="A10" s="75">
        <v>43891</v>
      </c>
      <c r="B10" s="48">
        <v>78214</v>
      </c>
      <c r="C10" s="48">
        <v>587374</v>
      </c>
      <c r="D10" s="501">
        <v>15908</v>
      </c>
      <c r="E10" s="501"/>
      <c r="G10" s="372"/>
      <c r="H10" s="2"/>
      <c r="I10" s="2"/>
      <c r="J10" s="2"/>
      <c r="K10" s="2"/>
      <c r="L10" s="2"/>
      <c r="M10" s="371"/>
    </row>
    <row r="11" spans="1:13" ht="15.75" customHeight="1">
      <c r="A11" s="79" t="s">
        <v>106</v>
      </c>
      <c r="B11" s="49">
        <v>183251</v>
      </c>
      <c r="C11" s="49">
        <v>1504804</v>
      </c>
      <c r="D11" s="502">
        <v>30704</v>
      </c>
      <c r="E11" s="502"/>
      <c r="G11" s="372"/>
      <c r="H11" s="2"/>
      <c r="I11" s="2"/>
      <c r="J11" s="2"/>
      <c r="K11" s="2"/>
      <c r="L11" s="2"/>
      <c r="M11" s="371"/>
    </row>
    <row r="12" spans="1:13" ht="13.5" customHeight="1">
      <c r="A12" s="75">
        <v>43922</v>
      </c>
      <c r="B12" s="48">
        <v>64293</v>
      </c>
      <c r="C12" s="48">
        <v>501182</v>
      </c>
      <c r="D12" s="501">
        <v>16664</v>
      </c>
      <c r="E12" s="501"/>
      <c r="G12" s="372"/>
      <c r="H12" s="2"/>
      <c r="I12" s="2"/>
      <c r="J12" s="2"/>
      <c r="K12" s="2"/>
      <c r="L12" s="2"/>
      <c r="M12" s="371"/>
    </row>
    <row r="13" spans="1:13" ht="13.5" customHeight="1">
      <c r="A13" s="75">
        <v>43952</v>
      </c>
      <c r="B13" s="48">
        <v>61279</v>
      </c>
      <c r="C13" s="48">
        <v>364999</v>
      </c>
      <c r="D13" s="501">
        <v>15165</v>
      </c>
      <c r="E13" s="501"/>
      <c r="G13" s="372"/>
      <c r="H13" s="2"/>
      <c r="I13" s="2"/>
      <c r="J13" s="2"/>
      <c r="K13" s="2"/>
      <c r="L13" s="2"/>
      <c r="M13" s="371"/>
    </row>
    <row r="14" spans="1:13" ht="13.5" customHeight="1">
      <c r="A14" s="75">
        <v>43983</v>
      </c>
      <c r="B14" s="48">
        <v>69842</v>
      </c>
      <c r="C14" s="48">
        <v>648297</v>
      </c>
      <c r="D14" s="473">
        <v>13067</v>
      </c>
      <c r="E14" s="473"/>
      <c r="G14" s="372"/>
      <c r="H14" s="2"/>
      <c r="I14" s="2"/>
      <c r="J14" s="2"/>
      <c r="K14" s="2"/>
      <c r="L14" s="2"/>
      <c r="M14" s="371"/>
    </row>
    <row r="15" spans="1:13" ht="15.75" customHeight="1">
      <c r="A15" s="82" t="s">
        <v>107</v>
      </c>
      <c r="B15" s="49">
        <v>195414</v>
      </c>
      <c r="C15" s="49">
        <v>1514478</v>
      </c>
      <c r="D15" s="502">
        <v>44896</v>
      </c>
      <c r="E15" s="502"/>
      <c r="G15" s="372"/>
      <c r="H15" s="2"/>
      <c r="I15" s="2"/>
      <c r="J15" s="2"/>
      <c r="K15" s="2"/>
      <c r="L15" s="2"/>
      <c r="M15" s="371"/>
    </row>
    <row r="16" spans="1:13" ht="13.5" customHeight="1">
      <c r="A16" s="75">
        <v>44013</v>
      </c>
      <c r="B16" s="48">
        <v>53181</v>
      </c>
      <c r="C16" s="48">
        <v>427830</v>
      </c>
      <c r="D16" s="473">
        <v>11171</v>
      </c>
      <c r="E16" s="473"/>
      <c r="G16" s="372"/>
      <c r="H16" s="2"/>
      <c r="I16" s="2"/>
      <c r="J16" s="2"/>
      <c r="K16" s="2"/>
      <c r="L16" s="2"/>
      <c r="M16" s="371"/>
    </row>
    <row r="17" spans="1:19" ht="13.5" customHeight="1">
      <c r="A17" s="75">
        <v>44044</v>
      </c>
      <c r="B17" s="48">
        <v>43938</v>
      </c>
      <c r="C17" s="48">
        <v>313395</v>
      </c>
      <c r="D17" s="473">
        <v>8988</v>
      </c>
      <c r="E17" s="473"/>
      <c r="G17" s="372"/>
      <c r="H17" s="2"/>
      <c r="I17" s="2"/>
      <c r="J17" s="2"/>
      <c r="K17" s="2"/>
      <c r="L17" s="2"/>
      <c r="M17" s="371"/>
    </row>
    <row r="18" spans="1:19" ht="13.5" customHeight="1">
      <c r="A18" s="75">
        <v>44075</v>
      </c>
      <c r="B18" s="48">
        <v>58710</v>
      </c>
      <c r="C18" s="48">
        <v>453082</v>
      </c>
      <c r="D18" s="473">
        <v>10090</v>
      </c>
      <c r="E18" s="473"/>
      <c r="G18" s="373"/>
      <c r="H18" s="374"/>
      <c r="I18" s="374"/>
      <c r="J18" s="374"/>
      <c r="K18" s="374"/>
      <c r="L18" s="374"/>
      <c r="M18" s="375"/>
    </row>
    <row r="19" spans="1:19" ht="15.75" customHeight="1">
      <c r="A19" s="82" t="s">
        <v>108</v>
      </c>
      <c r="B19" s="49">
        <v>155829</v>
      </c>
      <c r="C19" s="49">
        <v>1194307</v>
      </c>
      <c r="D19" s="502">
        <v>30249</v>
      </c>
      <c r="E19" s="502"/>
    </row>
    <row r="20" spans="1:19" ht="13.5" customHeight="1">
      <c r="A20" s="75">
        <v>44105</v>
      </c>
      <c r="B20" s="48">
        <v>69118</v>
      </c>
      <c r="C20" s="48">
        <v>565617</v>
      </c>
      <c r="D20" s="473">
        <v>9496</v>
      </c>
      <c r="E20" s="473"/>
      <c r="G20" s="489" t="s">
        <v>332</v>
      </c>
      <c r="H20" s="490"/>
      <c r="I20" s="490"/>
      <c r="J20" s="490"/>
      <c r="K20" s="490"/>
      <c r="L20" s="490"/>
      <c r="M20" s="491"/>
      <c r="O20" s="384"/>
      <c r="P20" s="384"/>
      <c r="Q20" s="384"/>
      <c r="R20" s="384"/>
      <c r="S20" s="384"/>
    </row>
    <row r="21" spans="1:19" ht="13.5" customHeight="1">
      <c r="A21" s="75">
        <v>44136</v>
      </c>
      <c r="B21" s="48">
        <v>48612</v>
      </c>
      <c r="C21" s="48">
        <v>347717</v>
      </c>
      <c r="D21" s="473">
        <v>10275</v>
      </c>
      <c r="E21" s="473"/>
      <c r="G21" s="503" t="s">
        <v>374</v>
      </c>
      <c r="H21" s="504"/>
      <c r="I21" s="504"/>
      <c r="J21" s="504"/>
      <c r="K21" s="504"/>
      <c r="L21" s="504"/>
      <c r="M21" s="505"/>
      <c r="O21" s="384"/>
      <c r="P21" s="384"/>
      <c r="Q21" s="384"/>
      <c r="R21" s="384"/>
      <c r="S21" s="384"/>
    </row>
    <row r="22" spans="1:19" ht="13.5" customHeight="1">
      <c r="A22" s="75">
        <v>44166</v>
      </c>
      <c r="B22" s="48">
        <v>63484</v>
      </c>
      <c r="C22" s="48">
        <v>517627</v>
      </c>
      <c r="D22" s="473">
        <v>10438</v>
      </c>
      <c r="E22" s="473"/>
      <c r="G22" s="506"/>
      <c r="H22" s="507"/>
      <c r="I22" s="507"/>
      <c r="J22" s="507"/>
      <c r="K22" s="507"/>
      <c r="L22" s="507"/>
      <c r="M22" s="508"/>
      <c r="O22" s="384"/>
      <c r="P22" s="384"/>
      <c r="Q22" s="384"/>
      <c r="R22" s="384"/>
      <c r="S22" s="384"/>
    </row>
    <row r="23" spans="1:19" ht="15.75" customHeight="1">
      <c r="A23" s="83" t="s">
        <v>109</v>
      </c>
      <c r="B23" s="49">
        <v>181214</v>
      </c>
      <c r="C23" s="49">
        <v>1430961</v>
      </c>
      <c r="D23" s="502">
        <v>30209</v>
      </c>
      <c r="E23" s="502"/>
      <c r="G23" s="506"/>
      <c r="H23" s="507"/>
      <c r="I23" s="507"/>
      <c r="J23" s="507"/>
      <c r="K23" s="507"/>
      <c r="L23" s="507"/>
      <c r="M23" s="508"/>
      <c r="O23" s="384"/>
      <c r="P23" s="384"/>
      <c r="Q23" s="384"/>
      <c r="R23" s="384"/>
      <c r="S23" s="384"/>
    </row>
    <row r="24" spans="1:19" ht="21.75" customHeight="1">
      <c r="A24" s="84" t="s">
        <v>303</v>
      </c>
      <c r="B24" s="327">
        <v>715708</v>
      </c>
      <c r="C24" s="327">
        <v>5644550</v>
      </c>
      <c r="D24" s="512">
        <v>136058</v>
      </c>
      <c r="E24" s="512"/>
      <c r="G24" s="506"/>
      <c r="H24" s="507"/>
      <c r="I24" s="507"/>
      <c r="J24" s="507"/>
      <c r="K24" s="507"/>
      <c r="L24" s="507"/>
      <c r="M24" s="508"/>
      <c r="O24" s="384"/>
      <c r="P24" s="384"/>
      <c r="Q24" s="384"/>
      <c r="R24" s="384"/>
      <c r="S24" s="384"/>
    </row>
    <row r="25" spans="1:19">
      <c r="A25" s="54"/>
      <c r="B25" s="88"/>
      <c r="C25" s="88"/>
      <c r="D25" s="88"/>
      <c r="E25" s="88"/>
      <c r="G25" s="506"/>
      <c r="H25" s="507"/>
      <c r="I25" s="507"/>
      <c r="J25" s="507"/>
      <c r="K25" s="507"/>
      <c r="L25" s="507"/>
      <c r="M25" s="508"/>
      <c r="O25" s="384"/>
      <c r="P25" s="384"/>
      <c r="Q25" s="384"/>
      <c r="R25" s="384"/>
      <c r="S25" s="384"/>
    </row>
    <row r="26" spans="1:19">
      <c r="A26" s="92" t="s">
        <v>52</v>
      </c>
      <c r="B26" s="93">
        <v>925164</v>
      </c>
      <c r="C26" s="93">
        <v>8133710</v>
      </c>
      <c r="D26" s="512">
        <v>108674</v>
      </c>
      <c r="E26" s="512">
        <v>0</v>
      </c>
      <c r="G26" s="506"/>
      <c r="H26" s="507"/>
      <c r="I26" s="507"/>
      <c r="J26" s="507"/>
      <c r="K26" s="507"/>
      <c r="L26" s="507"/>
      <c r="M26" s="508"/>
      <c r="O26" s="384"/>
      <c r="P26" s="384"/>
      <c r="Q26" s="384"/>
      <c r="R26" s="384"/>
      <c r="S26" s="384"/>
    </row>
    <row r="27" spans="1:19" ht="20.25" customHeight="1">
      <c r="A27" s="94" t="s">
        <v>307</v>
      </c>
      <c r="B27" s="95">
        <f>+(B24-B26)/B26</f>
        <v>-0.22639877902728597</v>
      </c>
      <c r="C27" s="95">
        <f>+(C24-C26)/C26</f>
        <v>-0.30603008959011324</v>
      </c>
      <c r="D27" s="513">
        <f>+(D24-D26)/D26</f>
        <v>0.25198299501260651</v>
      </c>
      <c r="E27" s="513" t="e">
        <f>+(E24-E26)/E26</f>
        <v>#DIV/0!</v>
      </c>
      <c r="G27" s="506"/>
      <c r="H27" s="507"/>
      <c r="I27" s="507"/>
      <c r="J27" s="507"/>
      <c r="K27" s="507"/>
      <c r="L27" s="507"/>
      <c r="M27" s="508"/>
      <c r="O27" s="384"/>
      <c r="P27" s="384"/>
      <c r="Q27" s="384"/>
      <c r="R27" s="384"/>
      <c r="S27" s="384"/>
    </row>
    <row r="28" spans="1:19" ht="21" customHeight="1">
      <c r="G28" s="506"/>
      <c r="H28" s="507"/>
      <c r="I28" s="507"/>
      <c r="J28" s="507"/>
      <c r="K28" s="507"/>
      <c r="L28" s="507"/>
      <c r="M28" s="508"/>
      <c r="O28" s="384"/>
      <c r="P28" s="384"/>
      <c r="Q28" s="384"/>
      <c r="R28" s="384"/>
      <c r="S28" s="384"/>
    </row>
    <row r="29" spans="1:19" ht="19.5" customHeight="1">
      <c r="G29" s="509"/>
      <c r="H29" s="510"/>
      <c r="I29" s="510"/>
      <c r="J29" s="510"/>
      <c r="K29" s="510"/>
      <c r="L29" s="510"/>
      <c r="M29" s="511"/>
      <c r="O29" s="384"/>
      <c r="P29" s="384"/>
      <c r="Q29" s="384"/>
      <c r="R29" s="384"/>
      <c r="S29" s="384"/>
    </row>
    <row r="30" spans="1:19">
      <c r="G30" s="53"/>
      <c r="H30" s="53"/>
      <c r="I30" s="53"/>
      <c r="J30" s="53"/>
      <c r="K30" s="53"/>
      <c r="L30" s="53"/>
      <c r="M30" s="53"/>
      <c r="O30" s="384"/>
      <c r="P30" s="384"/>
      <c r="Q30" s="384"/>
      <c r="R30" s="384"/>
      <c r="S30" s="384"/>
    </row>
    <row r="31" spans="1:19">
      <c r="G31" s="53"/>
      <c r="H31" s="53"/>
      <c r="I31" s="53"/>
      <c r="J31" s="53"/>
      <c r="K31" s="53"/>
      <c r="L31" s="53"/>
      <c r="M31" s="53"/>
      <c r="O31" s="384"/>
      <c r="P31" s="384"/>
      <c r="Q31" s="384"/>
      <c r="R31" s="384"/>
      <c r="S31" s="384"/>
    </row>
    <row r="32" spans="1:19">
      <c r="G32" s="53"/>
      <c r="H32" s="53"/>
      <c r="I32" s="53"/>
      <c r="J32" s="53"/>
      <c r="K32" s="53"/>
      <c r="L32" s="53"/>
      <c r="M32" s="53"/>
      <c r="O32" s="384"/>
      <c r="P32" s="384"/>
      <c r="Q32" s="384"/>
      <c r="R32" s="384"/>
      <c r="S32" s="384"/>
    </row>
    <row r="33" spans="7:19">
      <c r="G33" s="53"/>
      <c r="H33" s="53"/>
      <c r="I33" s="53"/>
      <c r="J33" s="53"/>
      <c r="K33" s="53"/>
      <c r="L33" s="53"/>
      <c r="M33" s="53"/>
      <c r="O33" s="384"/>
      <c r="P33" s="384"/>
      <c r="Q33" s="384"/>
      <c r="R33" s="384"/>
      <c r="S33" s="384"/>
    </row>
    <row r="34" spans="7:19">
      <c r="O34" s="384"/>
      <c r="P34" s="384"/>
      <c r="Q34" s="384"/>
      <c r="R34" s="384"/>
      <c r="S34" s="384"/>
    </row>
    <row r="35" spans="7:19">
      <c r="O35" s="384"/>
      <c r="P35" s="384"/>
      <c r="Q35" s="384"/>
      <c r="R35" s="384"/>
      <c r="S35" s="384"/>
    </row>
    <row r="36" spans="7:19">
      <c r="O36" s="384"/>
      <c r="P36" s="384"/>
      <c r="Q36" s="384"/>
      <c r="R36" s="384"/>
      <c r="S36" s="384"/>
    </row>
    <row r="37" spans="7:19">
      <c r="O37" s="384"/>
      <c r="P37" s="384"/>
      <c r="Q37" s="384"/>
      <c r="R37" s="384"/>
      <c r="S37" s="384"/>
    </row>
    <row r="38" spans="7:19">
      <c r="O38" s="384"/>
      <c r="P38" s="384"/>
      <c r="Q38" s="384"/>
      <c r="R38" s="384"/>
      <c r="S38" s="384"/>
    </row>
    <row r="39" spans="7:19">
      <c r="O39" s="384"/>
      <c r="P39" s="384"/>
      <c r="Q39" s="384"/>
      <c r="R39" s="384"/>
      <c r="S39" s="384"/>
    </row>
    <row r="40" spans="7:19">
      <c r="O40" s="384"/>
      <c r="P40" s="384"/>
      <c r="Q40" s="384"/>
      <c r="R40" s="384"/>
      <c r="S40" s="384"/>
    </row>
    <row r="41" spans="7:19">
      <c r="O41" s="384"/>
      <c r="P41" s="384"/>
      <c r="Q41" s="384"/>
      <c r="R41" s="384"/>
      <c r="S41" s="384"/>
    </row>
    <row r="42" spans="7:19">
      <c r="O42" s="384"/>
      <c r="P42" s="384"/>
      <c r="Q42" s="384"/>
      <c r="R42" s="384"/>
      <c r="S42" s="384"/>
    </row>
  </sheetData>
  <mergeCells count="36">
    <mergeCell ref="D16:E16"/>
    <mergeCell ref="D17:E17"/>
    <mergeCell ref="D18:E18"/>
    <mergeCell ref="D19:E19"/>
    <mergeCell ref="D21:E21"/>
    <mergeCell ref="G9:H9"/>
    <mergeCell ref="D9:E9"/>
    <mergeCell ref="D10:E10"/>
    <mergeCell ref="D11:E11"/>
    <mergeCell ref="G21:M29"/>
    <mergeCell ref="G20:M20"/>
    <mergeCell ref="D26:E26"/>
    <mergeCell ref="D27:E27"/>
    <mergeCell ref="D22:E22"/>
    <mergeCell ref="D23:E23"/>
    <mergeCell ref="D12:E12"/>
    <mergeCell ref="D20:E20"/>
    <mergeCell ref="D24:E24"/>
    <mergeCell ref="D13:E13"/>
    <mergeCell ref="D14:E14"/>
    <mergeCell ref="D15:E15"/>
    <mergeCell ref="G8:H8"/>
    <mergeCell ref="D8:E8"/>
    <mergeCell ref="A1:M1"/>
    <mergeCell ref="B6:B7"/>
    <mergeCell ref="C6:C7"/>
    <mergeCell ref="D6:E7"/>
    <mergeCell ref="B4:C5"/>
    <mergeCell ref="D4:E5"/>
    <mergeCell ref="G5:H5"/>
    <mergeCell ref="G6:H6"/>
    <mergeCell ref="G3:M3"/>
    <mergeCell ref="A3:A7"/>
    <mergeCell ref="B3:E3"/>
    <mergeCell ref="G4:J4"/>
    <mergeCell ref="G7:H7"/>
  </mergeCells>
  <printOptions horizontalCentered="1"/>
  <pageMargins left="0.59055118110236227" right="0.19685039370078741" top="0.59055118110236227" bottom="0.39370078740157483" header="0.51181102362204722" footer="0.19685039370078741"/>
  <pageSetup paperSize="9" scale="95"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S34"/>
  <sheetViews>
    <sheetView topLeftCell="A7" zoomScaleNormal="100" workbookViewId="0">
      <selection activeCell="R12" sqref="R12"/>
    </sheetView>
  </sheetViews>
  <sheetFormatPr baseColWidth="10" defaultColWidth="11.44140625" defaultRowHeight="13.2"/>
  <cols>
    <col min="1" max="1" width="10.88671875" style="47" bestFit="1" customWidth="1"/>
    <col min="2" max="17" width="6.5546875" style="47" customWidth="1"/>
    <col min="18" max="18" width="6.5546875" style="47" bestFit="1" customWidth="1"/>
    <col min="19" max="19" width="7.109375" style="47" customWidth="1"/>
    <col min="20" max="20" width="8.21875" style="47" bestFit="1" customWidth="1"/>
    <col min="21" max="16384" width="11.44140625" style="47"/>
  </cols>
  <sheetData>
    <row r="1" spans="1:19" ht="26.25" customHeight="1">
      <c r="A1" s="514" t="s">
        <v>311</v>
      </c>
      <c r="B1" s="514"/>
      <c r="C1" s="514"/>
      <c r="D1" s="514"/>
      <c r="E1" s="514"/>
      <c r="F1" s="514"/>
      <c r="G1" s="514"/>
      <c r="H1" s="514"/>
      <c r="I1" s="514"/>
      <c r="J1" s="514"/>
      <c r="K1" s="514"/>
      <c r="L1" s="514"/>
      <c r="M1" s="514"/>
      <c r="N1" s="514"/>
      <c r="O1" s="514"/>
      <c r="P1" s="514"/>
      <c r="Q1" s="514"/>
      <c r="R1" s="514"/>
      <c r="S1" s="514"/>
    </row>
    <row r="2" spans="1:19" ht="66">
      <c r="A2" s="55">
        <v>2020</v>
      </c>
      <c r="B2" s="104" t="s">
        <v>122</v>
      </c>
      <c r="C2" s="104" t="s">
        <v>121</v>
      </c>
      <c r="D2" s="104" t="s">
        <v>37</v>
      </c>
      <c r="E2" s="104" t="s">
        <v>33</v>
      </c>
      <c r="F2" s="104" t="s">
        <v>0</v>
      </c>
      <c r="G2" s="104" t="s">
        <v>120</v>
      </c>
      <c r="H2" s="104" t="s">
        <v>35</v>
      </c>
      <c r="I2" s="104" t="s">
        <v>118</v>
      </c>
      <c r="J2" s="104" t="s">
        <v>123</v>
      </c>
      <c r="K2" s="104" t="s">
        <v>124</v>
      </c>
      <c r="L2" s="104" t="s">
        <v>117</v>
      </c>
      <c r="M2" s="104" t="s">
        <v>125</v>
      </c>
      <c r="N2" s="104" t="s">
        <v>41</v>
      </c>
      <c r="O2" s="104" t="s">
        <v>42</v>
      </c>
      <c r="P2" s="104" t="s">
        <v>119</v>
      </c>
      <c r="Q2" s="104" t="s">
        <v>116</v>
      </c>
      <c r="R2" s="111" t="s">
        <v>303</v>
      </c>
    </row>
    <row r="3" spans="1:19">
      <c r="A3" s="112" t="s">
        <v>130</v>
      </c>
      <c r="B3" s="100">
        <v>2062</v>
      </c>
      <c r="C3" s="100">
        <v>1064</v>
      </c>
      <c r="D3" s="100">
        <v>7705</v>
      </c>
      <c r="E3" s="100">
        <v>0</v>
      </c>
      <c r="F3" s="100">
        <v>1743</v>
      </c>
      <c r="G3" s="100">
        <v>1159</v>
      </c>
      <c r="H3" s="100">
        <v>948</v>
      </c>
      <c r="I3" s="100">
        <v>1064</v>
      </c>
      <c r="J3" s="100">
        <v>366</v>
      </c>
      <c r="K3" s="100">
        <v>811</v>
      </c>
      <c r="L3" s="100">
        <v>901</v>
      </c>
      <c r="M3" s="100">
        <v>740</v>
      </c>
      <c r="N3" s="100">
        <v>316</v>
      </c>
      <c r="O3" s="100">
        <v>324</v>
      </c>
      <c r="P3" s="100">
        <v>877</v>
      </c>
      <c r="Q3" s="100">
        <v>2123</v>
      </c>
      <c r="R3" s="113">
        <v>22203</v>
      </c>
    </row>
    <row r="4" spans="1:19" ht="26.4">
      <c r="A4" s="112" t="s">
        <v>131</v>
      </c>
      <c r="B4" s="100">
        <v>17</v>
      </c>
      <c r="C4" s="100">
        <v>22</v>
      </c>
      <c r="D4" s="100">
        <v>33</v>
      </c>
      <c r="E4" s="100">
        <v>21</v>
      </c>
      <c r="F4" s="100">
        <v>0</v>
      </c>
      <c r="G4" s="100">
        <v>36</v>
      </c>
      <c r="H4" s="100">
        <v>19</v>
      </c>
      <c r="I4" s="100">
        <v>16</v>
      </c>
      <c r="J4" s="100">
        <v>8</v>
      </c>
      <c r="K4" s="100">
        <v>9</v>
      </c>
      <c r="L4" s="100">
        <v>15</v>
      </c>
      <c r="M4" s="100">
        <v>10</v>
      </c>
      <c r="N4" s="100">
        <v>7</v>
      </c>
      <c r="O4" s="100">
        <v>5</v>
      </c>
      <c r="P4" s="100">
        <v>29</v>
      </c>
      <c r="Q4" s="100">
        <v>47</v>
      </c>
      <c r="R4" s="113">
        <v>294</v>
      </c>
    </row>
    <row r="5" spans="1:19">
      <c r="A5" s="112" t="s">
        <v>80</v>
      </c>
      <c r="B5" s="100">
        <v>0</v>
      </c>
      <c r="C5" s="100">
        <v>0</v>
      </c>
      <c r="D5" s="100">
        <v>0</v>
      </c>
      <c r="E5" s="100">
        <v>22</v>
      </c>
      <c r="F5" s="100">
        <v>0</v>
      </c>
      <c r="G5" s="100">
        <v>0</v>
      </c>
      <c r="H5" s="100">
        <v>0</v>
      </c>
      <c r="I5" s="100">
        <v>0</v>
      </c>
      <c r="J5" s="100">
        <v>0</v>
      </c>
      <c r="K5" s="100">
        <v>1</v>
      </c>
      <c r="L5" s="100">
        <v>0</v>
      </c>
      <c r="M5" s="100">
        <v>0</v>
      </c>
      <c r="N5" s="100">
        <v>0</v>
      </c>
      <c r="O5" s="100">
        <v>0</v>
      </c>
      <c r="P5" s="100">
        <v>0</v>
      </c>
      <c r="Q5" s="100">
        <v>0</v>
      </c>
      <c r="R5" s="113">
        <v>23</v>
      </c>
    </row>
    <row r="6" spans="1:19">
      <c r="A6" s="112" t="s">
        <v>132</v>
      </c>
      <c r="B6" s="100">
        <v>0</v>
      </c>
      <c r="C6" s="100">
        <v>0</v>
      </c>
      <c r="D6" s="100">
        <v>140</v>
      </c>
      <c r="E6" s="100">
        <v>0</v>
      </c>
      <c r="F6" s="100">
        <v>1</v>
      </c>
      <c r="G6" s="100">
        <v>2</v>
      </c>
      <c r="H6" s="100">
        <v>1</v>
      </c>
      <c r="I6" s="100">
        <v>0</v>
      </c>
      <c r="J6" s="100">
        <v>0</v>
      </c>
      <c r="K6" s="100">
        <v>0</v>
      </c>
      <c r="L6" s="100">
        <v>1</v>
      </c>
      <c r="M6" s="100">
        <v>0</v>
      </c>
      <c r="N6" s="100">
        <v>0</v>
      </c>
      <c r="O6" s="100">
        <v>0</v>
      </c>
      <c r="P6" s="100">
        <v>0</v>
      </c>
      <c r="Q6" s="100">
        <v>0</v>
      </c>
      <c r="R6" s="113">
        <v>145</v>
      </c>
    </row>
    <row r="7" spans="1:19" ht="26.4">
      <c r="A7" s="112" t="s">
        <v>133</v>
      </c>
      <c r="B7" s="100">
        <v>64</v>
      </c>
      <c r="C7" s="100">
        <v>75</v>
      </c>
      <c r="D7" s="100">
        <v>15</v>
      </c>
      <c r="E7" s="100">
        <v>482</v>
      </c>
      <c r="F7" s="100">
        <v>0</v>
      </c>
      <c r="G7" s="100">
        <v>49</v>
      </c>
      <c r="H7" s="100">
        <v>37</v>
      </c>
      <c r="I7" s="100">
        <v>32</v>
      </c>
      <c r="J7" s="100">
        <v>10</v>
      </c>
      <c r="K7" s="100">
        <v>45</v>
      </c>
      <c r="L7" s="100">
        <v>199</v>
      </c>
      <c r="M7" s="100">
        <v>26</v>
      </c>
      <c r="N7" s="100">
        <v>10</v>
      </c>
      <c r="O7" s="100">
        <v>29</v>
      </c>
      <c r="P7" s="100">
        <v>60</v>
      </c>
      <c r="Q7" s="100">
        <v>236</v>
      </c>
      <c r="R7" s="113">
        <v>1369</v>
      </c>
    </row>
    <row r="8" spans="1:19">
      <c r="A8" s="112" t="s">
        <v>134</v>
      </c>
      <c r="B8" s="100">
        <v>19</v>
      </c>
      <c r="C8" s="100">
        <v>16</v>
      </c>
      <c r="D8" s="100">
        <v>53</v>
      </c>
      <c r="E8" s="100">
        <v>4</v>
      </c>
      <c r="F8" s="100">
        <v>6</v>
      </c>
      <c r="G8" s="100">
        <v>35</v>
      </c>
      <c r="H8" s="100">
        <v>22</v>
      </c>
      <c r="I8" s="100">
        <v>10</v>
      </c>
      <c r="J8" s="100">
        <v>5</v>
      </c>
      <c r="K8" s="100">
        <v>7</v>
      </c>
      <c r="L8" s="100">
        <v>77</v>
      </c>
      <c r="M8" s="100">
        <v>15</v>
      </c>
      <c r="N8" s="100">
        <v>2</v>
      </c>
      <c r="O8" s="100">
        <v>4</v>
      </c>
      <c r="P8" s="100">
        <v>13</v>
      </c>
      <c r="Q8" s="100">
        <v>14</v>
      </c>
      <c r="R8" s="113">
        <v>302</v>
      </c>
    </row>
    <row r="9" spans="1:19">
      <c r="A9" s="112" t="s">
        <v>126</v>
      </c>
      <c r="B9" s="100">
        <v>1778</v>
      </c>
      <c r="C9" s="100">
        <v>1042</v>
      </c>
      <c r="D9" s="100">
        <v>3479</v>
      </c>
      <c r="E9" s="100">
        <v>0</v>
      </c>
      <c r="F9" s="100">
        <v>495</v>
      </c>
      <c r="G9" s="100">
        <v>969</v>
      </c>
      <c r="H9" s="100">
        <v>776</v>
      </c>
      <c r="I9" s="100">
        <v>827</v>
      </c>
      <c r="J9" s="100">
        <v>366</v>
      </c>
      <c r="K9" s="100">
        <v>588</v>
      </c>
      <c r="L9" s="100">
        <v>2867</v>
      </c>
      <c r="M9" s="100">
        <v>690</v>
      </c>
      <c r="N9" s="100">
        <v>237</v>
      </c>
      <c r="O9" s="100">
        <v>256</v>
      </c>
      <c r="P9" s="100">
        <v>1352</v>
      </c>
      <c r="Q9" s="100">
        <v>1940</v>
      </c>
      <c r="R9" s="113">
        <v>17662</v>
      </c>
    </row>
    <row r="10" spans="1:19">
      <c r="A10" s="112" t="s">
        <v>135</v>
      </c>
      <c r="B10" s="100">
        <v>190</v>
      </c>
      <c r="C10" s="100">
        <v>98</v>
      </c>
      <c r="D10" s="100">
        <v>1713</v>
      </c>
      <c r="E10" s="100">
        <v>0</v>
      </c>
      <c r="F10" s="100">
        <v>607</v>
      </c>
      <c r="G10" s="100">
        <v>118</v>
      </c>
      <c r="H10" s="100">
        <v>107</v>
      </c>
      <c r="I10" s="100">
        <v>121</v>
      </c>
      <c r="J10" s="100">
        <v>29</v>
      </c>
      <c r="K10" s="100">
        <v>53</v>
      </c>
      <c r="L10" s="100">
        <v>140</v>
      </c>
      <c r="M10" s="100">
        <v>76</v>
      </c>
      <c r="N10" s="100">
        <v>19</v>
      </c>
      <c r="O10" s="100">
        <v>20</v>
      </c>
      <c r="P10" s="100">
        <v>173</v>
      </c>
      <c r="Q10" s="100">
        <v>236</v>
      </c>
      <c r="R10" s="113">
        <v>3700</v>
      </c>
    </row>
    <row r="11" spans="1:19">
      <c r="A11" s="112" t="s">
        <v>136</v>
      </c>
      <c r="B11" s="100">
        <v>21</v>
      </c>
      <c r="C11" s="100">
        <v>15</v>
      </c>
      <c r="D11" s="100">
        <v>145</v>
      </c>
      <c r="E11" s="100">
        <v>0</v>
      </c>
      <c r="F11" s="100">
        <v>29</v>
      </c>
      <c r="G11" s="100">
        <v>22</v>
      </c>
      <c r="H11" s="100">
        <v>14</v>
      </c>
      <c r="I11" s="100">
        <v>20</v>
      </c>
      <c r="J11" s="100">
        <v>8</v>
      </c>
      <c r="K11" s="100">
        <v>22</v>
      </c>
      <c r="L11" s="100">
        <v>42</v>
      </c>
      <c r="M11" s="100">
        <v>16</v>
      </c>
      <c r="N11" s="100">
        <v>4</v>
      </c>
      <c r="O11" s="100">
        <v>3</v>
      </c>
      <c r="P11" s="100">
        <v>23</v>
      </c>
      <c r="Q11" s="100">
        <v>27</v>
      </c>
      <c r="R11" s="113">
        <v>411</v>
      </c>
    </row>
    <row r="12" spans="1:19">
      <c r="A12" s="114" t="s">
        <v>303</v>
      </c>
      <c r="B12" s="113">
        <v>4151</v>
      </c>
      <c r="C12" s="113">
        <v>2332</v>
      </c>
      <c r="D12" s="113">
        <v>13283</v>
      </c>
      <c r="E12" s="113">
        <v>529</v>
      </c>
      <c r="F12" s="113">
        <v>2881</v>
      </c>
      <c r="G12" s="113">
        <v>2390</v>
      </c>
      <c r="H12" s="113">
        <v>1924</v>
      </c>
      <c r="I12" s="113">
        <v>2090</v>
      </c>
      <c r="J12" s="113">
        <v>792</v>
      </c>
      <c r="K12" s="113">
        <v>1536</v>
      </c>
      <c r="L12" s="113">
        <v>4242</v>
      </c>
      <c r="M12" s="113">
        <v>1573</v>
      </c>
      <c r="N12" s="113">
        <v>595</v>
      </c>
      <c r="O12" s="113">
        <v>641</v>
      </c>
      <c r="P12" s="113">
        <v>2527</v>
      </c>
      <c r="Q12" s="113">
        <v>4623</v>
      </c>
      <c r="R12" s="113">
        <v>46109</v>
      </c>
    </row>
    <row r="34" spans="1:19">
      <c r="A34" s="515"/>
      <c r="B34" s="515"/>
      <c r="C34" s="515"/>
      <c r="D34" s="515"/>
      <c r="E34" s="515"/>
      <c r="F34" s="515"/>
      <c r="G34" s="515"/>
      <c r="H34" s="515"/>
      <c r="I34" s="515"/>
      <c r="J34" s="515"/>
      <c r="K34" s="515"/>
      <c r="L34" s="515"/>
      <c r="M34" s="515"/>
      <c r="N34" s="515"/>
      <c r="O34" s="515"/>
      <c r="P34" s="515"/>
      <c r="Q34" s="515"/>
      <c r="R34" s="515"/>
      <c r="S34" s="515"/>
    </row>
  </sheetData>
  <mergeCells count="2">
    <mergeCell ref="A1:S1"/>
    <mergeCell ref="A34:S34"/>
  </mergeCells>
  <printOptions horizontalCentered="1"/>
  <pageMargins left="0.78740157480314965" right="0.19685039370078741" top="0.39370078740157483" bottom="0.19685039370078741" header="0.11811023622047245" footer="0.51181102362204722"/>
  <pageSetup paperSize="9" scale="99"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U45"/>
  <sheetViews>
    <sheetView topLeftCell="A4" zoomScaleNormal="100" workbookViewId="0">
      <selection activeCell="L28" sqref="L28"/>
    </sheetView>
  </sheetViews>
  <sheetFormatPr baseColWidth="10" defaultColWidth="11.44140625" defaultRowHeight="13.2"/>
  <cols>
    <col min="1" max="1" width="34.6640625" style="115" customWidth="1"/>
    <col min="2" max="3" width="5.6640625" style="115" customWidth="1"/>
    <col min="4" max="4" width="6.21875" style="115" customWidth="1"/>
    <col min="5" max="5" width="6.5546875" style="115" bestFit="1" customWidth="1"/>
    <col min="6" max="17" width="5.6640625" style="115" customWidth="1"/>
    <col min="18" max="18" width="8.88671875" style="163" customWidth="1"/>
    <col min="19" max="16384" width="11.44140625" style="115"/>
  </cols>
  <sheetData>
    <row r="1" spans="1:21" ht="16.2" thickBot="1">
      <c r="A1" s="516" t="s">
        <v>313</v>
      </c>
      <c r="B1" s="516"/>
      <c r="C1" s="516"/>
      <c r="D1" s="516"/>
      <c r="E1" s="516"/>
      <c r="F1" s="516"/>
      <c r="G1" s="516"/>
      <c r="H1" s="516"/>
      <c r="I1" s="516"/>
      <c r="J1" s="516"/>
      <c r="K1" s="516"/>
      <c r="L1" s="516"/>
      <c r="M1" s="516"/>
      <c r="N1" s="516"/>
      <c r="O1" s="516"/>
      <c r="P1" s="516"/>
      <c r="Q1" s="516"/>
      <c r="R1" s="516"/>
    </row>
    <row r="2" spans="1:21" ht="60">
      <c r="A2" s="116"/>
      <c r="B2" s="117" t="s">
        <v>122</v>
      </c>
      <c r="C2" s="118" t="s">
        <v>121</v>
      </c>
      <c r="D2" s="119" t="s">
        <v>37</v>
      </c>
      <c r="E2" s="119" t="s">
        <v>33</v>
      </c>
      <c r="F2" s="119" t="s">
        <v>0</v>
      </c>
      <c r="G2" s="120" t="s">
        <v>120</v>
      </c>
      <c r="H2" s="121" t="s">
        <v>35</v>
      </c>
      <c r="I2" s="119" t="s">
        <v>118</v>
      </c>
      <c r="J2" s="122" t="s">
        <v>123</v>
      </c>
      <c r="K2" s="123" t="s">
        <v>124</v>
      </c>
      <c r="L2" s="119" t="s">
        <v>117</v>
      </c>
      <c r="M2" s="124" t="s">
        <v>15</v>
      </c>
      <c r="N2" s="125" t="s">
        <v>41</v>
      </c>
      <c r="O2" s="119" t="s">
        <v>42</v>
      </c>
      <c r="P2" s="119" t="s">
        <v>119</v>
      </c>
      <c r="Q2" s="119" t="s">
        <v>116</v>
      </c>
      <c r="R2" s="126" t="s">
        <v>2</v>
      </c>
    </row>
    <row r="3" spans="1:21">
      <c r="A3" s="127" t="s">
        <v>137</v>
      </c>
      <c r="B3" s="128">
        <v>4</v>
      </c>
      <c r="C3" s="129">
        <v>2</v>
      </c>
      <c r="D3" s="128">
        <v>38</v>
      </c>
      <c r="E3" s="128">
        <v>7</v>
      </c>
      <c r="F3" s="128">
        <v>5</v>
      </c>
      <c r="G3" s="128">
        <v>85</v>
      </c>
      <c r="H3" s="128">
        <v>0</v>
      </c>
      <c r="I3" s="128">
        <v>2</v>
      </c>
      <c r="J3" s="128">
        <v>1</v>
      </c>
      <c r="K3" s="128">
        <v>1</v>
      </c>
      <c r="L3" s="128">
        <v>1</v>
      </c>
      <c r="M3" s="128">
        <v>0</v>
      </c>
      <c r="N3" s="128">
        <v>0</v>
      </c>
      <c r="O3" s="128">
        <v>0</v>
      </c>
      <c r="P3" s="128">
        <v>1</v>
      </c>
      <c r="Q3" s="128">
        <v>0</v>
      </c>
      <c r="R3" s="130">
        <v>147</v>
      </c>
    </row>
    <row r="4" spans="1:21">
      <c r="A4" s="127" t="s">
        <v>55</v>
      </c>
      <c r="B4" s="128">
        <v>1</v>
      </c>
      <c r="C4" s="129">
        <v>0</v>
      </c>
      <c r="D4" s="128">
        <v>6</v>
      </c>
      <c r="E4" s="128">
        <v>2</v>
      </c>
      <c r="F4" s="128">
        <v>0</v>
      </c>
      <c r="G4" s="128">
        <v>131</v>
      </c>
      <c r="H4" s="128">
        <v>1</v>
      </c>
      <c r="I4" s="128">
        <v>1</v>
      </c>
      <c r="J4" s="128">
        <v>0</v>
      </c>
      <c r="K4" s="128">
        <v>1</v>
      </c>
      <c r="L4" s="128">
        <v>0</v>
      </c>
      <c r="M4" s="128">
        <v>0</v>
      </c>
      <c r="N4" s="128">
        <v>0</v>
      </c>
      <c r="O4" s="128">
        <v>0</v>
      </c>
      <c r="P4" s="128">
        <v>0</v>
      </c>
      <c r="Q4" s="128">
        <v>0</v>
      </c>
      <c r="R4" s="130">
        <v>143</v>
      </c>
    </row>
    <row r="5" spans="1:21">
      <c r="A5" s="131" t="s">
        <v>57</v>
      </c>
      <c r="B5" s="128">
        <v>291</v>
      </c>
      <c r="C5" s="132">
        <v>1826</v>
      </c>
      <c r="D5" s="128">
        <v>348</v>
      </c>
      <c r="E5" s="128">
        <v>19</v>
      </c>
      <c r="F5" s="128">
        <v>40</v>
      </c>
      <c r="G5" s="128">
        <v>20</v>
      </c>
      <c r="H5" s="128">
        <v>4</v>
      </c>
      <c r="I5" s="128">
        <v>13</v>
      </c>
      <c r="J5" s="128">
        <v>0</v>
      </c>
      <c r="K5" s="128">
        <v>10</v>
      </c>
      <c r="L5" s="128">
        <v>19</v>
      </c>
      <c r="M5" s="128">
        <v>0</v>
      </c>
      <c r="N5" s="128">
        <v>0</v>
      </c>
      <c r="O5" s="128">
        <v>12</v>
      </c>
      <c r="P5" s="128">
        <v>10</v>
      </c>
      <c r="Q5" s="128">
        <v>21</v>
      </c>
      <c r="R5" s="130">
        <v>2633</v>
      </c>
      <c r="T5" s="133"/>
    </row>
    <row r="6" spans="1:21">
      <c r="A6" s="134" t="s">
        <v>59</v>
      </c>
      <c r="B6" s="128">
        <v>7</v>
      </c>
      <c r="C6" s="129">
        <v>4</v>
      </c>
      <c r="D6" s="128">
        <v>19</v>
      </c>
      <c r="E6" s="128">
        <v>0</v>
      </c>
      <c r="F6" s="128">
        <v>4</v>
      </c>
      <c r="G6" s="135">
        <v>945</v>
      </c>
      <c r="H6" s="128">
        <v>5</v>
      </c>
      <c r="I6" s="128">
        <v>0</v>
      </c>
      <c r="J6" s="128">
        <v>0</v>
      </c>
      <c r="K6" s="128">
        <v>0</v>
      </c>
      <c r="L6" s="128">
        <v>3</v>
      </c>
      <c r="M6" s="128">
        <v>0</v>
      </c>
      <c r="N6" s="128">
        <v>0</v>
      </c>
      <c r="O6" s="128">
        <v>0</v>
      </c>
      <c r="P6" s="128">
        <v>1</v>
      </c>
      <c r="Q6" s="128">
        <v>0</v>
      </c>
      <c r="R6" s="130">
        <v>988</v>
      </c>
    </row>
    <row r="7" spans="1:21">
      <c r="A7" s="136" t="s">
        <v>61</v>
      </c>
      <c r="B7" s="137">
        <v>962</v>
      </c>
      <c r="C7" s="129">
        <v>16</v>
      </c>
      <c r="D7" s="128">
        <v>17</v>
      </c>
      <c r="E7" s="128">
        <v>0</v>
      </c>
      <c r="F7" s="128">
        <v>1</v>
      </c>
      <c r="G7" s="128">
        <v>12</v>
      </c>
      <c r="H7" s="128">
        <v>1</v>
      </c>
      <c r="I7" s="128">
        <v>1</v>
      </c>
      <c r="J7" s="128">
        <v>0</v>
      </c>
      <c r="K7" s="128">
        <v>0</v>
      </c>
      <c r="L7" s="128">
        <v>1</v>
      </c>
      <c r="M7" s="128">
        <v>0</v>
      </c>
      <c r="N7" s="128">
        <v>0</v>
      </c>
      <c r="O7" s="128">
        <v>1</v>
      </c>
      <c r="P7" s="128">
        <v>0</v>
      </c>
      <c r="Q7" s="128">
        <v>3</v>
      </c>
      <c r="R7" s="130">
        <v>1015</v>
      </c>
      <c r="T7" s="133"/>
    </row>
    <row r="8" spans="1:21">
      <c r="A8" s="127" t="s">
        <v>54</v>
      </c>
      <c r="B8" s="128">
        <v>1</v>
      </c>
      <c r="C8" s="129">
        <v>0</v>
      </c>
      <c r="D8" s="128">
        <v>9</v>
      </c>
      <c r="E8" s="128">
        <v>1</v>
      </c>
      <c r="F8" s="128">
        <v>1</v>
      </c>
      <c r="G8" s="128">
        <v>0</v>
      </c>
      <c r="H8" s="128">
        <v>77</v>
      </c>
      <c r="I8" s="128">
        <v>0</v>
      </c>
      <c r="J8" s="128">
        <v>0</v>
      </c>
      <c r="K8" s="128">
        <v>0</v>
      </c>
      <c r="L8" s="128">
        <v>0</v>
      </c>
      <c r="M8" s="128">
        <v>7</v>
      </c>
      <c r="N8" s="128">
        <v>4</v>
      </c>
      <c r="O8" s="128">
        <v>0</v>
      </c>
      <c r="P8" s="128">
        <v>0</v>
      </c>
      <c r="Q8" s="128">
        <v>1</v>
      </c>
      <c r="R8" s="130">
        <v>101</v>
      </c>
      <c r="T8" s="133"/>
    </row>
    <row r="9" spans="1:21">
      <c r="A9" s="127" t="s">
        <v>56</v>
      </c>
      <c r="B9" s="128">
        <v>0</v>
      </c>
      <c r="C9" s="129">
        <v>0</v>
      </c>
      <c r="D9" s="128">
        <v>16</v>
      </c>
      <c r="E9" s="128">
        <v>0</v>
      </c>
      <c r="F9" s="128">
        <v>5</v>
      </c>
      <c r="G9" s="128">
        <v>0</v>
      </c>
      <c r="H9" s="128">
        <v>126</v>
      </c>
      <c r="I9" s="128">
        <v>2</v>
      </c>
      <c r="J9" s="128">
        <v>0</v>
      </c>
      <c r="K9" s="128">
        <v>1</v>
      </c>
      <c r="L9" s="128">
        <v>1</v>
      </c>
      <c r="M9" s="128">
        <v>15</v>
      </c>
      <c r="N9" s="128">
        <v>2</v>
      </c>
      <c r="O9" s="128">
        <v>0</v>
      </c>
      <c r="P9" s="128">
        <v>3</v>
      </c>
      <c r="Q9" s="128">
        <v>8</v>
      </c>
      <c r="R9" s="130">
        <v>179</v>
      </c>
    </row>
    <row r="10" spans="1:21">
      <c r="A10" s="127" t="s">
        <v>58</v>
      </c>
      <c r="B10" s="128">
        <v>1</v>
      </c>
      <c r="C10" s="129">
        <v>0</v>
      </c>
      <c r="D10" s="128">
        <v>22</v>
      </c>
      <c r="E10" s="128">
        <v>2</v>
      </c>
      <c r="F10" s="128">
        <v>4</v>
      </c>
      <c r="G10" s="128">
        <v>0</v>
      </c>
      <c r="H10" s="128">
        <v>33</v>
      </c>
      <c r="I10" s="128">
        <v>3</v>
      </c>
      <c r="J10" s="128">
        <v>3</v>
      </c>
      <c r="K10" s="128">
        <v>3</v>
      </c>
      <c r="L10" s="128">
        <v>1</v>
      </c>
      <c r="M10" s="128">
        <v>47</v>
      </c>
      <c r="N10" s="128">
        <v>15</v>
      </c>
      <c r="O10" s="128">
        <v>0</v>
      </c>
      <c r="P10" s="128">
        <v>0</v>
      </c>
      <c r="Q10" s="128">
        <v>5</v>
      </c>
      <c r="R10" s="130">
        <v>139</v>
      </c>
    </row>
    <row r="11" spans="1:21">
      <c r="A11" s="127" t="s">
        <v>64</v>
      </c>
      <c r="B11" s="128">
        <v>103</v>
      </c>
      <c r="C11" s="129">
        <v>4</v>
      </c>
      <c r="D11" s="128">
        <v>51</v>
      </c>
      <c r="E11" s="128">
        <v>4</v>
      </c>
      <c r="F11" s="128">
        <v>19</v>
      </c>
      <c r="G11" s="128">
        <v>2</v>
      </c>
      <c r="H11" s="128">
        <v>3</v>
      </c>
      <c r="I11" s="128">
        <v>3</v>
      </c>
      <c r="J11" s="128">
        <v>0</v>
      </c>
      <c r="K11" s="128">
        <v>3</v>
      </c>
      <c r="L11" s="128">
        <v>283</v>
      </c>
      <c r="M11" s="128">
        <v>3</v>
      </c>
      <c r="N11" s="128">
        <v>1</v>
      </c>
      <c r="O11" s="128">
        <v>1</v>
      </c>
      <c r="P11" s="128">
        <v>6</v>
      </c>
      <c r="Q11" s="128">
        <v>9</v>
      </c>
      <c r="R11" s="130">
        <v>495</v>
      </c>
    </row>
    <row r="12" spans="1:21">
      <c r="A12" s="127" t="s">
        <v>66</v>
      </c>
      <c r="B12" s="128">
        <v>318</v>
      </c>
      <c r="C12" s="129">
        <v>6</v>
      </c>
      <c r="D12" s="128">
        <v>26</v>
      </c>
      <c r="E12" s="128">
        <v>4</v>
      </c>
      <c r="F12" s="128">
        <v>4</v>
      </c>
      <c r="G12" s="128">
        <v>13</v>
      </c>
      <c r="H12" s="128">
        <v>1</v>
      </c>
      <c r="I12" s="128">
        <v>0</v>
      </c>
      <c r="J12" s="128">
        <v>0</v>
      </c>
      <c r="K12" s="128">
        <v>0</v>
      </c>
      <c r="L12" s="128">
        <v>7</v>
      </c>
      <c r="M12" s="128">
        <v>0</v>
      </c>
      <c r="N12" s="128">
        <v>0</v>
      </c>
      <c r="O12" s="128">
        <v>1</v>
      </c>
      <c r="P12" s="128">
        <v>3</v>
      </c>
      <c r="Q12" s="128">
        <v>1</v>
      </c>
      <c r="R12" s="130">
        <v>384</v>
      </c>
      <c r="U12" s="138"/>
    </row>
    <row r="13" spans="1:21">
      <c r="A13" s="127" t="s">
        <v>71</v>
      </c>
      <c r="B13" s="128">
        <v>5</v>
      </c>
      <c r="C13" s="129">
        <v>0</v>
      </c>
      <c r="D13" s="128">
        <v>75</v>
      </c>
      <c r="E13" s="128">
        <v>8</v>
      </c>
      <c r="F13" s="128">
        <v>17</v>
      </c>
      <c r="G13" s="128">
        <v>0</v>
      </c>
      <c r="H13" s="128">
        <v>27</v>
      </c>
      <c r="I13" s="128">
        <v>2</v>
      </c>
      <c r="J13" s="128">
        <v>1</v>
      </c>
      <c r="K13" s="128">
        <v>0</v>
      </c>
      <c r="L13" s="128">
        <v>119</v>
      </c>
      <c r="M13" s="128">
        <v>10</v>
      </c>
      <c r="N13" s="128">
        <v>9</v>
      </c>
      <c r="O13" s="128">
        <v>2</v>
      </c>
      <c r="P13" s="128">
        <v>19</v>
      </c>
      <c r="Q13" s="128">
        <v>7</v>
      </c>
      <c r="R13" s="130">
        <v>301</v>
      </c>
    </row>
    <row r="14" spans="1:21">
      <c r="A14" s="127" t="s">
        <v>62</v>
      </c>
      <c r="B14" s="128">
        <v>0</v>
      </c>
      <c r="C14" s="129">
        <v>2</v>
      </c>
      <c r="D14" s="128">
        <v>138</v>
      </c>
      <c r="E14" s="128">
        <v>15</v>
      </c>
      <c r="F14" s="128">
        <v>23</v>
      </c>
      <c r="G14" s="128">
        <v>1</v>
      </c>
      <c r="H14" s="128">
        <v>2</v>
      </c>
      <c r="I14" s="128">
        <v>68</v>
      </c>
      <c r="J14" s="128">
        <v>2</v>
      </c>
      <c r="K14" s="128">
        <v>100</v>
      </c>
      <c r="L14" s="128">
        <v>4</v>
      </c>
      <c r="M14" s="128">
        <v>9</v>
      </c>
      <c r="N14" s="128">
        <v>0</v>
      </c>
      <c r="O14" s="128">
        <v>0</v>
      </c>
      <c r="P14" s="128">
        <v>4</v>
      </c>
      <c r="Q14" s="128">
        <v>11</v>
      </c>
      <c r="R14" s="130">
        <v>379</v>
      </c>
    </row>
    <row r="15" spans="1:21">
      <c r="A15" s="139" t="s">
        <v>69</v>
      </c>
      <c r="B15" s="128">
        <v>0</v>
      </c>
      <c r="C15" s="129">
        <v>1</v>
      </c>
      <c r="D15" s="128">
        <v>7</v>
      </c>
      <c r="E15" s="128">
        <v>2</v>
      </c>
      <c r="F15" s="128">
        <v>2</v>
      </c>
      <c r="G15" s="128">
        <v>0</v>
      </c>
      <c r="H15" s="128">
        <v>12</v>
      </c>
      <c r="I15" s="128">
        <v>3</v>
      </c>
      <c r="J15" s="128">
        <v>0</v>
      </c>
      <c r="K15" s="128">
        <v>1</v>
      </c>
      <c r="L15" s="128">
        <v>2</v>
      </c>
      <c r="M15" s="128">
        <v>10</v>
      </c>
      <c r="N15" s="140">
        <v>358</v>
      </c>
      <c r="O15" s="128">
        <v>0</v>
      </c>
      <c r="P15" s="128">
        <v>3</v>
      </c>
      <c r="Q15" s="128">
        <v>5</v>
      </c>
      <c r="R15" s="130">
        <v>406</v>
      </c>
    </row>
    <row r="16" spans="1:21">
      <c r="A16" s="127" t="s">
        <v>67</v>
      </c>
      <c r="B16" s="128">
        <v>220</v>
      </c>
      <c r="C16" s="129">
        <v>57</v>
      </c>
      <c r="D16" s="128">
        <v>64</v>
      </c>
      <c r="E16" s="128">
        <v>6</v>
      </c>
      <c r="F16" s="128">
        <v>12</v>
      </c>
      <c r="G16" s="128">
        <v>118</v>
      </c>
      <c r="H16" s="128">
        <v>0</v>
      </c>
      <c r="I16" s="128">
        <v>5</v>
      </c>
      <c r="J16" s="128">
        <v>0</v>
      </c>
      <c r="K16" s="128">
        <v>2</v>
      </c>
      <c r="L16" s="128">
        <v>4</v>
      </c>
      <c r="M16" s="128">
        <v>0</v>
      </c>
      <c r="N16" s="128">
        <v>0</v>
      </c>
      <c r="O16" s="128">
        <v>0</v>
      </c>
      <c r="P16" s="128">
        <v>2</v>
      </c>
      <c r="Q16" s="128">
        <v>5</v>
      </c>
      <c r="R16" s="130">
        <v>495</v>
      </c>
      <c r="U16" s="138"/>
    </row>
    <row r="17" spans="1:21">
      <c r="A17" s="127" t="s">
        <v>138</v>
      </c>
      <c r="B17" s="128">
        <v>12</v>
      </c>
      <c r="C17" s="129">
        <v>3</v>
      </c>
      <c r="D17" s="128">
        <v>3</v>
      </c>
      <c r="E17" s="128">
        <v>0</v>
      </c>
      <c r="F17" s="128">
        <v>0</v>
      </c>
      <c r="G17" s="128">
        <v>43</v>
      </c>
      <c r="H17" s="128">
        <v>0</v>
      </c>
      <c r="I17" s="128">
        <v>0</v>
      </c>
      <c r="J17" s="128">
        <v>0</v>
      </c>
      <c r="K17" s="128">
        <v>0</v>
      </c>
      <c r="L17" s="128">
        <v>2</v>
      </c>
      <c r="M17" s="128">
        <v>0</v>
      </c>
      <c r="N17" s="128">
        <v>0</v>
      </c>
      <c r="O17" s="128">
        <v>0</v>
      </c>
      <c r="P17" s="128">
        <v>0</v>
      </c>
      <c r="Q17" s="128">
        <v>0</v>
      </c>
      <c r="R17" s="130">
        <v>63</v>
      </c>
    </row>
    <row r="18" spans="1:21">
      <c r="A18" s="127" t="s">
        <v>70</v>
      </c>
      <c r="B18" s="128">
        <v>221</v>
      </c>
      <c r="C18" s="129">
        <v>9</v>
      </c>
      <c r="D18" s="128">
        <v>26</v>
      </c>
      <c r="E18" s="128">
        <v>1</v>
      </c>
      <c r="F18" s="128">
        <v>5</v>
      </c>
      <c r="G18" s="128">
        <v>0</v>
      </c>
      <c r="H18" s="128">
        <v>0</v>
      </c>
      <c r="I18" s="128">
        <v>0</v>
      </c>
      <c r="J18" s="128">
        <v>0</v>
      </c>
      <c r="K18" s="128">
        <v>0</v>
      </c>
      <c r="L18" s="128">
        <v>6</v>
      </c>
      <c r="M18" s="128">
        <v>0</v>
      </c>
      <c r="N18" s="128">
        <v>0</v>
      </c>
      <c r="O18" s="128">
        <v>0</v>
      </c>
      <c r="P18" s="128">
        <v>0</v>
      </c>
      <c r="Q18" s="128">
        <v>1</v>
      </c>
      <c r="R18" s="130">
        <v>269</v>
      </c>
      <c r="U18" s="138"/>
    </row>
    <row r="19" spans="1:21">
      <c r="A19" s="141" t="s">
        <v>72</v>
      </c>
      <c r="B19" s="142">
        <v>746</v>
      </c>
      <c r="C19" s="143">
        <v>225</v>
      </c>
      <c r="D19" s="143">
        <v>10723</v>
      </c>
      <c r="E19" s="143">
        <v>368</v>
      </c>
      <c r="F19" s="143">
        <v>2334</v>
      </c>
      <c r="G19" s="143">
        <v>61</v>
      </c>
      <c r="H19" s="143">
        <v>88</v>
      </c>
      <c r="I19" s="143">
        <v>1834</v>
      </c>
      <c r="J19" s="143">
        <v>13</v>
      </c>
      <c r="K19" s="143">
        <v>99</v>
      </c>
      <c r="L19" s="143">
        <v>3470</v>
      </c>
      <c r="M19" s="143">
        <v>129</v>
      </c>
      <c r="N19" s="143">
        <v>91</v>
      </c>
      <c r="O19" s="143">
        <v>600</v>
      </c>
      <c r="P19" s="143">
        <v>2301</v>
      </c>
      <c r="Q19" s="143">
        <v>4329</v>
      </c>
      <c r="R19" s="130">
        <v>27411</v>
      </c>
    </row>
    <row r="20" spans="1:21">
      <c r="A20" s="127" t="s">
        <v>53</v>
      </c>
      <c r="B20" s="128">
        <v>0</v>
      </c>
      <c r="C20" s="129">
        <v>0</v>
      </c>
      <c r="D20" s="128">
        <v>9</v>
      </c>
      <c r="E20" s="128">
        <v>0</v>
      </c>
      <c r="F20" s="128">
        <v>0</v>
      </c>
      <c r="G20" s="128">
        <v>0</v>
      </c>
      <c r="H20" s="128">
        <v>123</v>
      </c>
      <c r="I20" s="128">
        <v>0</v>
      </c>
      <c r="J20" s="128">
        <v>0</v>
      </c>
      <c r="K20" s="128">
        <v>0</v>
      </c>
      <c r="L20" s="128">
        <v>4</v>
      </c>
      <c r="M20" s="128">
        <v>3</v>
      </c>
      <c r="N20" s="128">
        <v>4</v>
      </c>
      <c r="O20" s="128">
        <v>0</v>
      </c>
      <c r="P20" s="128">
        <v>1</v>
      </c>
      <c r="Q20" s="128">
        <v>0</v>
      </c>
      <c r="R20" s="130">
        <v>144</v>
      </c>
    </row>
    <row r="21" spans="1:21">
      <c r="A21" s="144" t="s">
        <v>74</v>
      </c>
      <c r="B21" s="128">
        <v>5</v>
      </c>
      <c r="C21" s="129">
        <v>1</v>
      </c>
      <c r="D21" s="128">
        <v>41</v>
      </c>
      <c r="E21" s="128">
        <v>3</v>
      </c>
      <c r="F21" s="128">
        <v>7</v>
      </c>
      <c r="G21" s="128">
        <v>1</v>
      </c>
      <c r="H21" s="128">
        <v>0</v>
      </c>
      <c r="I21" s="128">
        <v>7</v>
      </c>
      <c r="J21" s="128">
        <v>2</v>
      </c>
      <c r="K21" s="145">
        <v>1216</v>
      </c>
      <c r="L21" s="128">
        <v>2</v>
      </c>
      <c r="M21" s="128">
        <v>0</v>
      </c>
      <c r="N21" s="128">
        <v>0</v>
      </c>
      <c r="O21" s="128">
        <v>1</v>
      </c>
      <c r="P21" s="128">
        <v>0</v>
      </c>
      <c r="Q21" s="128">
        <v>4</v>
      </c>
      <c r="R21" s="130">
        <v>1290</v>
      </c>
    </row>
    <row r="22" spans="1:21">
      <c r="A22" s="146" t="s">
        <v>139</v>
      </c>
      <c r="B22" s="128">
        <v>1</v>
      </c>
      <c r="C22" s="129">
        <v>1</v>
      </c>
      <c r="D22" s="128">
        <v>22</v>
      </c>
      <c r="E22" s="128">
        <v>3</v>
      </c>
      <c r="F22" s="128">
        <v>5</v>
      </c>
      <c r="G22" s="128">
        <v>1</v>
      </c>
      <c r="H22" s="147">
        <v>972</v>
      </c>
      <c r="I22" s="128">
        <v>2</v>
      </c>
      <c r="J22" s="128">
        <v>1</v>
      </c>
      <c r="K22" s="128">
        <v>1</v>
      </c>
      <c r="L22" s="128">
        <v>9</v>
      </c>
      <c r="M22" s="128">
        <v>12</v>
      </c>
      <c r="N22" s="128">
        <v>24</v>
      </c>
      <c r="O22" s="128">
        <v>0</v>
      </c>
      <c r="P22" s="128">
        <v>7</v>
      </c>
      <c r="Q22" s="128">
        <v>8</v>
      </c>
      <c r="R22" s="130">
        <v>1069</v>
      </c>
    </row>
    <row r="23" spans="1:21">
      <c r="A23" s="127" t="s">
        <v>60</v>
      </c>
      <c r="B23" s="128">
        <v>410</v>
      </c>
      <c r="C23" s="129">
        <v>12</v>
      </c>
      <c r="D23" s="128">
        <v>19</v>
      </c>
      <c r="E23" s="128">
        <v>1</v>
      </c>
      <c r="F23" s="128">
        <v>10</v>
      </c>
      <c r="G23" s="128">
        <v>9</v>
      </c>
      <c r="H23" s="128">
        <v>0</v>
      </c>
      <c r="I23" s="128">
        <v>0</v>
      </c>
      <c r="J23" s="128">
        <v>0</v>
      </c>
      <c r="K23" s="128">
        <v>1</v>
      </c>
      <c r="L23" s="128">
        <v>11</v>
      </c>
      <c r="M23" s="128">
        <v>0</v>
      </c>
      <c r="N23" s="128">
        <v>1</v>
      </c>
      <c r="O23" s="128">
        <v>3</v>
      </c>
      <c r="P23" s="128">
        <v>6</v>
      </c>
      <c r="Q23" s="128">
        <v>1</v>
      </c>
      <c r="R23" s="130">
        <v>484</v>
      </c>
    </row>
    <row r="24" spans="1:21">
      <c r="A24" s="127" t="s">
        <v>75</v>
      </c>
      <c r="B24" s="128">
        <v>7</v>
      </c>
      <c r="C24" s="129">
        <v>2</v>
      </c>
      <c r="D24" s="128">
        <v>3</v>
      </c>
      <c r="E24" s="128">
        <v>0</v>
      </c>
      <c r="F24" s="128">
        <v>0</v>
      </c>
      <c r="G24" s="128">
        <v>129</v>
      </c>
      <c r="H24" s="128">
        <v>0</v>
      </c>
      <c r="I24" s="128">
        <v>0</v>
      </c>
      <c r="J24" s="128">
        <v>0</v>
      </c>
      <c r="K24" s="128">
        <v>0</v>
      </c>
      <c r="L24" s="128">
        <v>0</v>
      </c>
      <c r="M24" s="128">
        <v>0</v>
      </c>
      <c r="N24" s="128">
        <v>0</v>
      </c>
      <c r="O24" s="128">
        <v>0</v>
      </c>
      <c r="P24" s="128">
        <v>0</v>
      </c>
      <c r="Q24" s="128">
        <v>1</v>
      </c>
      <c r="R24" s="130">
        <v>142</v>
      </c>
    </row>
    <row r="25" spans="1:21">
      <c r="A25" s="127" t="s">
        <v>73</v>
      </c>
      <c r="B25" s="128">
        <v>1</v>
      </c>
      <c r="C25" s="129">
        <v>0</v>
      </c>
      <c r="D25" s="128">
        <v>10</v>
      </c>
      <c r="E25" s="128">
        <v>4</v>
      </c>
      <c r="F25" s="128">
        <v>2</v>
      </c>
      <c r="G25" s="128">
        <v>59</v>
      </c>
      <c r="H25" s="128">
        <v>0</v>
      </c>
      <c r="I25" s="128">
        <v>0</v>
      </c>
      <c r="J25" s="128">
        <v>0</v>
      </c>
      <c r="K25" s="128">
        <v>2</v>
      </c>
      <c r="L25" s="128">
        <v>1</v>
      </c>
      <c r="M25" s="128">
        <v>0</v>
      </c>
      <c r="N25" s="128">
        <v>0</v>
      </c>
      <c r="O25" s="128">
        <v>0</v>
      </c>
      <c r="P25" s="128">
        <v>0</v>
      </c>
      <c r="Q25" s="128">
        <v>2</v>
      </c>
      <c r="R25" s="130">
        <v>81</v>
      </c>
    </row>
    <row r="26" spans="1:21">
      <c r="A26" s="127" t="s">
        <v>77</v>
      </c>
      <c r="B26" s="128">
        <v>8</v>
      </c>
      <c r="C26" s="129">
        <v>1</v>
      </c>
      <c r="D26" s="128">
        <v>3</v>
      </c>
      <c r="E26" s="128">
        <v>0</v>
      </c>
      <c r="F26" s="128">
        <v>0</v>
      </c>
      <c r="G26" s="128">
        <v>91</v>
      </c>
      <c r="H26" s="128">
        <v>1</v>
      </c>
      <c r="I26" s="128">
        <v>0</v>
      </c>
      <c r="J26" s="128">
        <v>0</v>
      </c>
      <c r="K26" s="128">
        <v>0</v>
      </c>
      <c r="L26" s="128">
        <v>1</v>
      </c>
      <c r="M26" s="128">
        <v>0</v>
      </c>
      <c r="N26" s="128">
        <v>0</v>
      </c>
      <c r="O26" s="128">
        <v>3</v>
      </c>
      <c r="P26" s="128">
        <v>0</v>
      </c>
      <c r="Q26" s="128">
        <v>1</v>
      </c>
      <c r="R26" s="130">
        <v>109</v>
      </c>
    </row>
    <row r="27" spans="1:21">
      <c r="A27" s="127" t="s">
        <v>68</v>
      </c>
      <c r="B27" s="128">
        <v>2</v>
      </c>
      <c r="C27" s="129">
        <v>2</v>
      </c>
      <c r="D27" s="128">
        <v>3</v>
      </c>
      <c r="E27" s="128">
        <v>1</v>
      </c>
      <c r="F27" s="128">
        <v>1</v>
      </c>
      <c r="G27" s="128">
        <v>126</v>
      </c>
      <c r="H27" s="128">
        <v>1</v>
      </c>
      <c r="I27" s="128">
        <v>1</v>
      </c>
      <c r="J27" s="128">
        <v>0</v>
      </c>
      <c r="K27" s="128">
        <v>0</v>
      </c>
      <c r="L27" s="128">
        <v>2</v>
      </c>
      <c r="M27" s="128">
        <v>0</v>
      </c>
      <c r="N27" s="128">
        <v>0</v>
      </c>
      <c r="O27" s="128">
        <v>0</v>
      </c>
      <c r="P27" s="128">
        <v>0</v>
      </c>
      <c r="Q27" s="128">
        <v>0</v>
      </c>
      <c r="R27" s="130">
        <v>139</v>
      </c>
    </row>
    <row r="28" spans="1:21">
      <c r="A28" s="127" t="s">
        <v>140</v>
      </c>
      <c r="B28" s="128">
        <v>4</v>
      </c>
      <c r="C28" s="129">
        <v>0</v>
      </c>
      <c r="D28" s="128">
        <v>31</v>
      </c>
      <c r="E28" s="128">
        <v>4</v>
      </c>
      <c r="F28" s="128">
        <v>4</v>
      </c>
      <c r="G28" s="128">
        <v>3</v>
      </c>
      <c r="H28" s="128">
        <v>248</v>
      </c>
      <c r="I28" s="128">
        <v>2</v>
      </c>
      <c r="J28" s="128">
        <v>0</v>
      </c>
      <c r="K28" s="128">
        <v>0</v>
      </c>
      <c r="L28" s="128">
        <v>30</v>
      </c>
      <c r="M28" s="128">
        <v>6</v>
      </c>
      <c r="N28" s="128">
        <v>35</v>
      </c>
      <c r="O28" s="128">
        <v>0</v>
      </c>
      <c r="P28" s="128">
        <v>3</v>
      </c>
      <c r="Q28" s="128">
        <v>6</v>
      </c>
      <c r="R28" s="130">
        <v>376</v>
      </c>
    </row>
    <row r="29" spans="1:21">
      <c r="A29" s="148" t="s">
        <v>76</v>
      </c>
      <c r="B29" s="128">
        <v>2</v>
      </c>
      <c r="C29" s="129">
        <v>2</v>
      </c>
      <c r="D29" s="128">
        <v>63</v>
      </c>
      <c r="E29" s="128">
        <v>9</v>
      </c>
      <c r="F29" s="128">
        <v>18</v>
      </c>
      <c r="G29" s="128">
        <v>4</v>
      </c>
      <c r="H29" s="128">
        <v>17</v>
      </c>
      <c r="I29" s="128">
        <v>14</v>
      </c>
      <c r="J29" s="128">
        <v>1</v>
      </c>
      <c r="K29" s="128">
        <v>2</v>
      </c>
      <c r="L29" s="128">
        <v>18</v>
      </c>
      <c r="M29" s="149">
        <v>1257</v>
      </c>
      <c r="N29" s="128">
        <v>16</v>
      </c>
      <c r="O29" s="128">
        <v>0</v>
      </c>
      <c r="P29" s="128">
        <v>11</v>
      </c>
      <c r="Q29" s="128">
        <v>57</v>
      </c>
      <c r="R29" s="130">
        <v>1491</v>
      </c>
    </row>
    <row r="30" spans="1:21">
      <c r="A30" s="127" t="s">
        <v>141</v>
      </c>
      <c r="B30" s="128">
        <v>1</v>
      </c>
      <c r="C30" s="129">
        <v>0</v>
      </c>
      <c r="D30" s="128">
        <v>5</v>
      </c>
      <c r="E30" s="128">
        <v>0</v>
      </c>
      <c r="F30" s="128">
        <v>1</v>
      </c>
      <c r="G30" s="128">
        <v>0</v>
      </c>
      <c r="H30" s="128">
        <v>60</v>
      </c>
      <c r="I30" s="128">
        <v>1</v>
      </c>
      <c r="J30" s="128">
        <v>0</v>
      </c>
      <c r="K30" s="128">
        <v>2</v>
      </c>
      <c r="L30" s="128">
        <v>1</v>
      </c>
      <c r="M30" s="128">
        <v>4</v>
      </c>
      <c r="N30" s="128">
        <v>12</v>
      </c>
      <c r="O30" s="128">
        <v>0</v>
      </c>
      <c r="P30" s="128">
        <v>6</v>
      </c>
      <c r="Q30" s="128">
        <v>0</v>
      </c>
      <c r="R30" s="130">
        <v>93</v>
      </c>
    </row>
    <row r="31" spans="1:21">
      <c r="A31" s="127" t="s">
        <v>65</v>
      </c>
      <c r="B31" s="128">
        <v>0</v>
      </c>
      <c r="C31" s="129">
        <v>1</v>
      </c>
      <c r="D31" s="128">
        <v>6</v>
      </c>
      <c r="E31" s="128">
        <v>0</v>
      </c>
      <c r="F31" s="128">
        <v>1</v>
      </c>
      <c r="G31" s="128">
        <v>176</v>
      </c>
      <c r="H31" s="128">
        <v>0</v>
      </c>
      <c r="I31" s="128">
        <v>0</v>
      </c>
      <c r="J31" s="128">
        <v>0</v>
      </c>
      <c r="K31" s="128">
        <v>0</v>
      </c>
      <c r="L31" s="128">
        <v>1</v>
      </c>
      <c r="M31" s="128">
        <v>0</v>
      </c>
      <c r="N31" s="128">
        <v>0</v>
      </c>
      <c r="O31" s="128">
        <v>1</v>
      </c>
      <c r="P31" s="128">
        <v>0</v>
      </c>
      <c r="Q31" s="128">
        <v>0</v>
      </c>
      <c r="R31" s="130">
        <v>186</v>
      </c>
    </row>
    <row r="32" spans="1:21">
      <c r="A32" s="127" t="s">
        <v>63</v>
      </c>
      <c r="B32" s="128">
        <v>19</v>
      </c>
      <c r="C32" s="129">
        <v>4</v>
      </c>
      <c r="D32" s="128">
        <v>23</v>
      </c>
      <c r="E32" s="128">
        <v>2</v>
      </c>
      <c r="F32" s="128">
        <v>5</v>
      </c>
      <c r="G32" s="128">
        <v>195</v>
      </c>
      <c r="H32" s="128">
        <v>0</v>
      </c>
      <c r="I32" s="128">
        <v>4</v>
      </c>
      <c r="J32" s="128">
        <v>1</v>
      </c>
      <c r="K32" s="128">
        <v>2</v>
      </c>
      <c r="L32" s="128">
        <v>2</v>
      </c>
      <c r="M32" s="128">
        <v>0</v>
      </c>
      <c r="N32" s="128">
        <v>0</v>
      </c>
      <c r="O32" s="128">
        <v>3</v>
      </c>
      <c r="P32" s="128">
        <v>1</v>
      </c>
      <c r="Q32" s="128">
        <v>0</v>
      </c>
      <c r="R32" s="130">
        <v>261</v>
      </c>
    </row>
    <row r="33" spans="1:18">
      <c r="A33" s="150" t="s">
        <v>78</v>
      </c>
      <c r="B33" s="128">
        <v>1</v>
      </c>
      <c r="C33" s="129">
        <v>4</v>
      </c>
      <c r="D33" s="128">
        <v>24</v>
      </c>
      <c r="E33" s="128">
        <v>7</v>
      </c>
      <c r="F33" s="128">
        <v>2</v>
      </c>
      <c r="G33" s="128">
        <v>0</v>
      </c>
      <c r="H33" s="128">
        <v>5</v>
      </c>
      <c r="I33" s="128">
        <v>28</v>
      </c>
      <c r="J33" s="151">
        <v>734</v>
      </c>
      <c r="K33" s="128">
        <v>5</v>
      </c>
      <c r="L33" s="128">
        <v>7</v>
      </c>
      <c r="M33" s="128">
        <v>5</v>
      </c>
      <c r="N33" s="128">
        <v>4</v>
      </c>
      <c r="O33" s="128">
        <v>0</v>
      </c>
      <c r="P33" s="128">
        <v>6</v>
      </c>
      <c r="Q33" s="128">
        <v>6</v>
      </c>
      <c r="R33" s="130">
        <v>838</v>
      </c>
    </row>
    <row r="34" spans="1:18">
      <c r="A34" s="127" t="s">
        <v>142</v>
      </c>
      <c r="B34" s="128">
        <v>682</v>
      </c>
      <c r="C34" s="129">
        <v>36</v>
      </c>
      <c r="D34" s="128">
        <v>581</v>
      </c>
      <c r="E34" s="128">
        <v>42</v>
      </c>
      <c r="F34" s="128">
        <v>151</v>
      </c>
      <c r="G34" s="128">
        <v>136</v>
      </c>
      <c r="H34" s="128">
        <v>101</v>
      </c>
      <c r="I34" s="128">
        <v>76</v>
      </c>
      <c r="J34" s="128">
        <v>31</v>
      </c>
      <c r="K34" s="128">
        <v>60</v>
      </c>
      <c r="L34" s="128">
        <v>154</v>
      </c>
      <c r="M34" s="128">
        <v>49</v>
      </c>
      <c r="N34" s="128">
        <v>16</v>
      </c>
      <c r="O34" s="128">
        <v>3</v>
      </c>
      <c r="P34" s="128">
        <v>25</v>
      </c>
      <c r="Q34" s="128">
        <v>29</v>
      </c>
      <c r="R34" s="130">
        <v>2172</v>
      </c>
    </row>
    <row r="35" spans="1:18">
      <c r="A35" s="127" t="s">
        <v>143</v>
      </c>
      <c r="B35" s="128">
        <v>2</v>
      </c>
      <c r="C35" s="129">
        <v>1</v>
      </c>
      <c r="D35" s="128">
        <v>67</v>
      </c>
      <c r="E35" s="128">
        <v>5</v>
      </c>
      <c r="F35" s="128">
        <v>13</v>
      </c>
      <c r="G35" s="128">
        <v>3</v>
      </c>
      <c r="H35" s="128">
        <v>0</v>
      </c>
      <c r="I35" s="128">
        <v>2</v>
      </c>
      <c r="J35" s="128">
        <v>0</v>
      </c>
      <c r="K35" s="128">
        <v>15</v>
      </c>
      <c r="L35" s="128">
        <v>2</v>
      </c>
      <c r="M35" s="128">
        <v>0</v>
      </c>
      <c r="N35" s="128">
        <v>2</v>
      </c>
      <c r="O35" s="128">
        <v>2</v>
      </c>
      <c r="P35" s="128">
        <v>1</v>
      </c>
      <c r="Q35" s="128">
        <v>1</v>
      </c>
      <c r="R35" s="130">
        <v>116</v>
      </c>
    </row>
    <row r="36" spans="1:18">
      <c r="A36" s="127" t="s">
        <v>144</v>
      </c>
      <c r="B36" s="128">
        <v>114</v>
      </c>
      <c r="C36" s="129">
        <v>110</v>
      </c>
      <c r="D36" s="128">
        <v>785</v>
      </c>
      <c r="E36" s="128">
        <v>9</v>
      </c>
      <c r="F36" s="128">
        <v>185</v>
      </c>
      <c r="G36" s="128">
        <v>26</v>
      </c>
      <c r="H36" s="128">
        <v>16</v>
      </c>
      <c r="I36" s="128">
        <v>16</v>
      </c>
      <c r="J36" s="128">
        <v>2</v>
      </c>
      <c r="K36" s="128">
        <v>9</v>
      </c>
      <c r="L36" s="128">
        <v>74</v>
      </c>
      <c r="M36" s="128">
        <v>7</v>
      </c>
      <c r="N36" s="128">
        <v>1</v>
      </c>
      <c r="O36" s="128">
        <v>8</v>
      </c>
      <c r="P36" s="128">
        <v>107</v>
      </c>
      <c r="Q36" s="128">
        <v>101</v>
      </c>
      <c r="R36" s="130">
        <v>1570</v>
      </c>
    </row>
    <row r="37" spans="1:18">
      <c r="A37" s="152" t="s">
        <v>2</v>
      </c>
      <c r="B37" s="153">
        <v>4151</v>
      </c>
      <c r="C37" s="153">
        <v>2332</v>
      </c>
      <c r="D37" s="153">
        <v>13283</v>
      </c>
      <c r="E37" s="153">
        <v>529</v>
      </c>
      <c r="F37" s="153">
        <v>2881</v>
      </c>
      <c r="G37" s="153">
        <v>2390</v>
      </c>
      <c r="H37" s="153">
        <v>1924</v>
      </c>
      <c r="I37" s="153">
        <v>2090</v>
      </c>
      <c r="J37" s="153">
        <v>792</v>
      </c>
      <c r="K37" s="153">
        <v>1536</v>
      </c>
      <c r="L37" s="153">
        <v>4242</v>
      </c>
      <c r="M37" s="153">
        <v>1573</v>
      </c>
      <c r="N37" s="153">
        <v>595</v>
      </c>
      <c r="O37" s="153">
        <v>641</v>
      </c>
      <c r="P37" s="153">
        <v>2527</v>
      </c>
      <c r="Q37" s="153">
        <v>4623</v>
      </c>
      <c r="R37" s="130">
        <v>46109</v>
      </c>
    </row>
    <row r="38" spans="1:18" ht="34.799999999999997" thickBot="1">
      <c r="A38" s="154" t="s">
        <v>145</v>
      </c>
      <c r="B38" s="155">
        <f>B7/B37</f>
        <v>0.23175138520838351</v>
      </c>
      <c r="C38" s="155">
        <f>C5/C37</f>
        <v>0.78301886792452835</v>
      </c>
      <c r="D38" s="156"/>
      <c r="E38" s="156"/>
      <c r="F38" s="156"/>
      <c r="G38" s="155">
        <f>G6/G37</f>
        <v>0.39539748953974896</v>
      </c>
      <c r="H38" s="155">
        <f>H22/H37</f>
        <v>0.50519750519750517</v>
      </c>
      <c r="I38" s="156"/>
      <c r="J38" s="155">
        <f>J33/J37</f>
        <v>0.9267676767676768</v>
      </c>
      <c r="K38" s="155">
        <f>K21/K37</f>
        <v>0.79166666666666663</v>
      </c>
      <c r="L38" s="156"/>
      <c r="M38" s="155">
        <f>M29/M37</f>
        <v>0.79910998092816277</v>
      </c>
      <c r="N38" s="155">
        <f>N15/N37</f>
        <v>0.60168067226890753</v>
      </c>
      <c r="O38" s="156"/>
      <c r="P38" s="156"/>
      <c r="Q38" s="156"/>
      <c r="R38" s="157"/>
    </row>
    <row r="39" spans="1:18">
      <c r="A39" s="50"/>
      <c r="B39" s="70"/>
      <c r="C39" s="70"/>
      <c r="D39" s="70"/>
      <c r="E39" s="70"/>
      <c r="F39" s="70"/>
      <c r="G39" s="70"/>
      <c r="H39" s="70"/>
      <c r="I39" s="70"/>
      <c r="J39" s="70"/>
      <c r="K39" s="70"/>
      <c r="L39" s="70"/>
      <c r="M39" s="70"/>
      <c r="N39" s="70"/>
      <c r="O39" s="70"/>
      <c r="P39" s="70"/>
      <c r="Q39" s="70"/>
      <c r="R39" s="158"/>
    </row>
    <row r="40" spans="1:18">
      <c r="A40" s="50"/>
      <c r="B40" s="70"/>
      <c r="C40" s="70"/>
      <c r="D40" s="70"/>
      <c r="E40" s="70"/>
      <c r="F40" s="70"/>
      <c r="G40" s="70"/>
      <c r="H40" s="70"/>
      <c r="I40" s="70"/>
      <c r="J40" s="70"/>
      <c r="K40" s="70"/>
      <c r="L40" s="70"/>
      <c r="M40" s="70"/>
      <c r="N40" s="70"/>
      <c r="O40" s="70"/>
      <c r="P40" s="70"/>
      <c r="Q40" s="70"/>
      <c r="R40" s="158"/>
    </row>
    <row r="41" spans="1:18">
      <c r="A41" s="50"/>
      <c r="B41" s="70"/>
      <c r="C41" s="70"/>
      <c r="D41" s="70"/>
      <c r="E41" s="70"/>
      <c r="F41" s="70"/>
      <c r="G41" s="70"/>
      <c r="H41" s="70"/>
      <c r="I41" s="70"/>
      <c r="J41" s="70"/>
      <c r="K41" s="70"/>
      <c r="L41" s="70"/>
      <c r="M41" s="70"/>
      <c r="N41" s="70"/>
      <c r="O41" s="70"/>
      <c r="P41" s="70"/>
      <c r="Q41" s="70"/>
      <c r="R41" s="158"/>
    </row>
    <row r="42" spans="1:18">
      <c r="A42" s="50"/>
      <c r="B42" s="159"/>
      <c r="C42" s="159"/>
      <c r="D42" s="159"/>
      <c r="E42" s="159"/>
      <c r="F42" s="159"/>
      <c r="G42" s="159"/>
      <c r="H42" s="159"/>
      <c r="I42" s="159"/>
      <c r="J42" s="159"/>
      <c r="K42" s="159"/>
      <c r="L42" s="159"/>
      <c r="M42" s="159"/>
      <c r="N42" s="159"/>
      <c r="O42" s="159"/>
      <c r="P42" s="159"/>
      <c r="Q42" s="159"/>
      <c r="R42" s="160"/>
    </row>
    <row r="43" spans="1:18">
      <c r="A43" s="50"/>
      <c r="B43" s="159"/>
      <c r="C43" s="159"/>
      <c r="D43" s="159"/>
      <c r="E43" s="159"/>
      <c r="F43" s="159"/>
      <c r="G43" s="159"/>
      <c r="H43" s="159"/>
      <c r="I43" s="159"/>
      <c r="J43" s="159"/>
      <c r="K43" s="159"/>
      <c r="L43" s="159"/>
      <c r="M43" s="159"/>
      <c r="N43" s="159"/>
      <c r="O43" s="159"/>
      <c r="P43" s="159"/>
      <c r="Q43" s="159"/>
      <c r="R43" s="160"/>
    </row>
    <row r="44" spans="1:18">
      <c r="A44" s="50"/>
      <c r="B44" s="161"/>
      <c r="C44" s="161"/>
      <c r="D44" s="161"/>
      <c r="E44" s="161"/>
      <c r="F44" s="161"/>
      <c r="G44" s="161"/>
      <c r="H44" s="161"/>
      <c r="I44" s="161"/>
      <c r="J44" s="161"/>
      <c r="K44" s="161"/>
      <c r="L44" s="161"/>
      <c r="M44" s="161"/>
      <c r="N44" s="161"/>
      <c r="O44" s="161"/>
      <c r="P44" s="161"/>
      <c r="Q44" s="161"/>
      <c r="R44" s="160"/>
    </row>
    <row r="45" spans="1:18">
      <c r="A45" s="52"/>
      <c r="B45" s="52"/>
      <c r="C45" s="52"/>
      <c r="D45" s="52"/>
      <c r="E45" s="52"/>
      <c r="F45" s="52"/>
      <c r="G45" s="52"/>
      <c r="H45" s="52"/>
      <c r="I45" s="52"/>
      <c r="J45" s="52"/>
      <c r="K45" s="52"/>
      <c r="L45" s="52"/>
      <c r="M45" s="52"/>
      <c r="N45" s="52"/>
      <c r="O45" s="52"/>
      <c r="P45" s="52"/>
      <c r="Q45" s="52"/>
      <c r="R45" s="162"/>
    </row>
  </sheetData>
  <mergeCells count="1">
    <mergeCell ref="A1:R1"/>
  </mergeCells>
  <printOptions horizontalCentered="1"/>
  <pageMargins left="0.78740157480314965" right="0.19685039370078741" top="0.46" bottom="0" header="0.11811023622047245" footer="0.17"/>
  <pageSetup paperSize="9" scale="9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D20"/>
  <sheetViews>
    <sheetView topLeftCell="A10" zoomScaleNormal="100" workbookViewId="0">
      <selection activeCell="AC19" sqref="AC19"/>
    </sheetView>
  </sheetViews>
  <sheetFormatPr baseColWidth="10" defaultColWidth="11.44140625" defaultRowHeight="13.2"/>
  <cols>
    <col min="1" max="1" width="18.6640625" style="115" bestFit="1" customWidth="1"/>
    <col min="2" max="9" width="7.6640625" style="115" customWidth="1"/>
    <col min="10" max="10" width="1.88671875" style="52" customWidth="1"/>
    <col min="11" max="12" width="7.6640625" style="115" customWidth="1"/>
    <col min="13" max="13" width="1.88671875" style="52" customWidth="1"/>
    <col min="14" max="14" width="5.21875" style="52" customWidth="1"/>
    <col min="15" max="15" width="6.109375" style="52" customWidth="1"/>
    <col min="16" max="16" width="1.88671875" style="52" customWidth="1"/>
    <col min="17" max="17" width="7" style="115" customWidth="1"/>
    <col min="18" max="18" width="6.88671875" style="115" customWidth="1"/>
    <col min="19" max="19" width="1.88671875" style="52" customWidth="1"/>
    <col min="20" max="20" width="8" style="115" customWidth="1"/>
    <col min="21" max="22" width="5.5546875" style="115" bestFit="1" customWidth="1"/>
    <col min="23" max="23" width="4" style="115" bestFit="1" customWidth="1"/>
    <col min="24" max="25" width="5.5546875" style="115" bestFit="1" customWidth="1"/>
    <col min="26" max="26" width="5.44140625" style="115" bestFit="1" customWidth="1"/>
    <col min="27" max="27" width="6.109375" style="115" bestFit="1" customWidth="1"/>
    <col min="28" max="28" width="5.5546875" style="115" bestFit="1" customWidth="1"/>
    <col min="29" max="29" width="5.5546875" style="115" customWidth="1"/>
    <col min="30" max="30" width="6.5546875" style="115" bestFit="1" customWidth="1"/>
    <col min="31" max="16384" width="11.44140625" style="115"/>
  </cols>
  <sheetData>
    <row r="1" spans="1:30" ht="26.25" customHeight="1">
      <c r="A1" s="517" t="s">
        <v>314</v>
      </c>
      <c r="B1" s="517"/>
      <c r="C1" s="517"/>
      <c r="D1" s="517"/>
      <c r="E1" s="517"/>
      <c r="F1" s="517"/>
      <c r="G1" s="517"/>
      <c r="H1" s="517"/>
      <c r="I1" s="517"/>
      <c r="J1" s="517"/>
      <c r="K1" s="517"/>
      <c r="L1" s="517"/>
      <c r="M1" s="517"/>
      <c r="N1" s="517"/>
      <c r="O1" s="517"/>
      <c r="P1" s="517"/>
      <c r="Q1" s="517"/>
      <c r="R1" s="517"/>
      <c r="S1" s="517"/>
      <c r="T1" s="517"/>
      <c r="U1" s="164"/>
      <c r="V1" s="164"/>
      <c r="W1" s="164"/>
      <c r="X1" s="164"/>
      <c r="Y1" s="164"/>
      <c r="Z1" s="164"/>
      <c r="AA1" s="164"/>
      <c r="AB1" s="164"/>
      <c r="AC1" s="164"/>
      <c r="AD1" s="164"/>
    </row>
    <row r="2" spans="1:30">
      <c r="A2" s="72"/>
    </row>
    <row r="3" spans="1:30" ht="45" customHeight="1">
      <c r="A3" s="165"/>
      <c r="B3" s="518" t="s">
        <v>146</v>
      </c>
      <c r="C3" s="519"/>
      <c r="D3" s="518" t="s">
        <v>147</v>
      </c>
      <c r="E3" s="519"/>
      <c r="F3" s="518" t="s">
        <v>148</v>
      </c>
      <c r="G3" s="519"/>
      <c r="H3" s="518" t="s">
        <v>149</v>
      </c>
      <c r="I3" s="519"/>
      <c r="J3" s="166"/>
      <c r="K3" s="520" t="s">
        <v>150</v>
      </c>
      <c r="L3" s="521"/>
      <c r="M3" s="166"/>
      <c r="N3" s="522" t="s">
        <v>143</v>
      </c>
      <c r="O3" s="523"/>
      <c r="P3" s="166"/>
      <c r="Q3" s="524" t="s">
        <v>151</v>
      </c>
      <c r="R3" s="525"/>
      <c r="S3" s="166"/>
      <c r="T3" s="167" t="s">
        <v>152</v>
      </c>
    </row>
    <row r="4" spans="1:30" ht="16.5" customHeight="1">
      <c r="A4" s="168" t="s">
        <v>122</v>
      </c>
      <c r="B4" s="169">
        <v>746</v>
      </c>
      <c r="C4" s="170">
        <f>B4/T4</f>
        <v>0.17971573114912071</v>
      </c>
      <c r="D4" s="169">
        <v>1269</v>
      </c>
      <c r="E4" s="170">
        <f>D4/T4</f>
        <v>0.30570946759816914</v>
      </c>
      <c r="F4" s="169">
        <v>1338</v>
      </c>
      <c r="G4" s="170">
        <f>F4/T4</f>
        <v>0.32233196820043364</v>
      </c>
      <c r="H4" s="171">
        <f>B4+D4+F4</f>
        <v>3353</v>
      </c>
      <c r="I4" s="172">
        <f>H4/T4</f>
        <v>0.80775716694772348</v>
      </c>
      <c r="J4" s="173"/>
      <c r="K4" s="169">
        <v>682</v>
      </c>
      <c r="L4" s="170">
        <f>K4/T4</f>
        <v>0.16429775957600579</v>
      </c>
      <c r="M4" s="174"/>
      <c r="N4" s="169">
        <v>2</v>
      </c>
      <c r="O4" s="170">
        <f>N4/T4</f>
        <v>4.8181161165984101E-4</v>
      </c>
      <c r="P4" s="174"/>
      <c r="Q4" s="169">
        <v>114</v>
      </c>
      <c r="R4" s="170">
        <f>Q4/T4</f>
        <v>2.7463261864610938E-2</v>
      </c>
      <c r="S4" s="174"/>
      <c r="T4" s="175">
        <f>H4+K4+N4+Q4</f>
        <v>4151</v>
      </c>
    </row>
    <row r="5" spans="1:30" ht="16.5" customHeight="1">
      <c r="A5" s="168" t="s">
        <v>121</v>
      </c>
      <c r="B5" s="169">
        <v>225</v>
      </c>
      <c r="C5" s="170">
        <f t="shared" ref="C5:C20" si="0">B5/T5</f>
        <v>9.6483704974271015E-2</v>
      </c>
      <c r="D5" s="169">
        <v>1855</v>
      </c>
      <c r="E5" s="170">
        <f t="shared" ref="E5:E19" si="1">D5/T5</f>
        <v>0.79545454545454541</v>
      </c>
      <c r="F5" s="169">
        <v>105</v>
      </c>
      <c r="G5" s="170">
        <f t="shared" ref="G5:G20" si="2">F5/T5</f>
        <v>4.502572898799314E-2</v>
      </c>
      <c r="H5" s="171">
        <f t="shared" ref="H5:H20" si="3">B5+D5+F5</f>
        <v>2185</v>
      </c>
      <c r="I5" s="172">
        <f t="shared" ref="I5:I20" si="4">H5/T5</f>
        <v>0.93696397941680964</v>
      </c>
      <c r="J5" s="173"/>
      <c r="K5" s="169">
        <v>36</v>
      </c>
      <c r="L5" s="170">
        <f t="shared" ref="L5:L20" si="5">K5/T5</f>
        <v>1.5437392795883362E-2</v>
      </c>
      <c r="M5" s="174"/>
      <c r="N5" s="169">
        <v>1</v>
      </c>
      <c r="O5" s="170">
        <f t="shared" ref="O5:O20" si="6">N5/T5</f>
        <v>4.288164665523156E-4</v>
      </c>
      <c r="P5" s="174"/>
      <c r="Q5" s="169">
        <v>110</v>
      </c>
      <c r="R5" s="170">
        <f t="shared" ref="R5:R20" si="7">Q5/T5</f>
        <v>4.716981132075472E-2</v>
      </c>
      <c r="S5" s="174"/>
      <c r="T5" s="175">
        <f t="shared" ref="T5:T20" si="8">H5+K5+N5+Q5</f>
        <v>2332</v>
      </c>
      <c r="AA5" s="1"/>
    </row>
    <row r="6" spans="1:30" ht="16.5" customHeight="1">
      <c r="A6" s="168" t="s">
        <v>37</v>
      </c>
      <c r="B6" s="169">
        <v>10723</v>
      </c>
      <c r="C6" s="170">
        <f t="shared" si="0"/>
        <v>0.80727245351200783</v>
      </c>
      <c r="D6" s="169">
        <v>541</v>
      </c>
      <c r="E6" s="170">
        <f t="shared" si="1"/>
        <v>4.0728751035157718E-2</v>
      </c>
      <c r="F6" s="169">
        <v>586</v>
      </c>
      <c r="G6" s="170">
        <f t="shared" si="2"/>
        <v>4.411653993826696E-2</v>
      </c>
      <c r="H6" s="171">
        <f t="shared" si="3"/>
        <v>11850</v>
      </c>
      <c r="I6" s="172">
        <f t="shared" si="4"/>
        <v>0.89211774448543246</v>
      </c>
      <c r="J6" s="173"/>
      <c r="K6" s="169">
        <v>581</v>
      </c>
      <c r="L6" s="170">
        <f t="shared" si="5"/>
        <v>4.3740118949032597E-2</v>
      </c>
      <c r="M6" s="174"/>
      <c r="N6" s="169">
        <v>67</v>
      </c>
      <c r="O6" s="170">
        <f t="shared" si="6"/>
        <v>5.0440412557404201E-3</v>
      </c>
      <c r="P6" s="174"/>
      <c r="Q6" s="169">
        <v>785</v>
      </c>
      <c r="R6" s="170">
        <f t="shared" si="7"/>
        <v>5.9098095309794471E-2</v>
      </c>
      <c r="S6" s="174"/>
      <c r="T6" s="175">
        <f t="shared" si="8"/>
        <v>13283</v>
      </c>
    </row>
    <row r="7" spans="1:30" ht="16.5" customHeight="1">
      <c r="A7" s="168" t="s">
        <v>33</v>
      </c>
      <c r="B7" s="169">
        <v>368</v>
      </c>
      <c r="C7" s="170">
        <f t="shared" si="0"/>
        <v>0.69565217391304346</v>
      </c>
      <c r="D7" s="169">
        <v>43</v>
      </c>
      <c r="E7" s="170">
        <f t="shared" si="1"/>
        <v>8.1285444234404536E-2</v>
      </c>
      <c r="F7" s="169">
        <v>62</v>
      </c>
      <c r="G7" s="170">
        <f t="shared" si="2"/>
        <v>0.11720226843100189</v>
      </c>
      <c r="H7" s="171">
        <f t="shared" si="3"/>
        <v>473</v>
      </c>
      <c r="I7" s="172">
        <f t="shared" si="4"/>
        <v>0.89413988657844989</v>
      </c>
      <c r="J7" s="173"/>
      <c r="K7" s="169">
        <v>42</v>
      </c>
      <c r="L7" s="170">
        <f t="shared" si="5"/>
        <v>7.9395085066162566E-2</v>
      </c>
      <c r="M7" s="174"/>
      <c r="N7" s="169">
        <v>5</v>
      </c>
      <c r="O7" s="170">
        <f t="shared" si="6"/>
        <v>9.4517958412098299E-3</v>
      </c>
      <c r="P7" s="174"/>
      <c r="Q7" s="169">
        <v>9</v>
      </c>
      <c r="R7" s="170">
        <f t="shared" si="7"/>
        <v>1.7013232514177693E-2</v>
      </c>
      <c r="S7" s="174"/>
      <c r="T7" s="175">
        <f>H7+K7+N7+Q7</f>
        <v>529</v>
      </c>
    </row>
    <row r="8" spans="1:30" ht="16.5" customHeight="1">
      <c r="A8" s="168" t="s">
        <v>0</v>
      </c>
      <c r="B8" s="169">
        <v>2334</v>
      </c>
      <c r="C8" s="170">
        <f t="shared" si="0"/>
        <v>0.81013536966331134</v>
      </c>
      <c r="D8" s="169">
        <v>79</v>
      </c>
      <c r="E8" s="170">
        <f t="shared" si="1"/>
        <v>2.7421034363068378E-2</v>
      </c>
      <c r="F8" s="169">
        <v>119</v>
      </c>
      <c r="G8" s="170">
        <f t="shared" si="2"/>
        <v>4.1305102395001736E-2</v>
      </c>
      <c r="H8" s="171">
        <f t="shared" si="3"/>
        <v>2532</v>
      </c>
      <c r="I8" s="172">
        <f t="shared" si="4"/>
        <v>0.8788615064213815</v>
      </c>
      <c r="J8" s="173"/>
      <c r="K8" s="169">
        <v>151</v>
      </c>
      <c r="L8" s="170">
        <f t="shared" si="5"/>
        <v>5.2412356820548421E-2</v>
      </c>
      <c r="M8" s="174"/>
      <c r="N8" s="169">
        <v>13</v>
      </c>
      <c r="O8" s="170">
        <f t="shared" si="6"/>
        <v>4.5123221103783411E-3</v>
      </c>
      <c r="P8" s="174"/>
      <c r="Q8" s="169">
        <v>185</v>
      </c>
      <c r="R8" s="170">
        <f t="shared" si="7"/>
        <v>6.4213814647691769E-2</v>
      </c>
      <c r="S8" s="174"/>
      <c r="T8" s="175">
        <f t="shared" si="8"/>
        <v>2881</v>
      </c>
    </row>
    <row r="9" spans="1:30" ht="16.5" customHeight="1">
      <c r="A9" s="168" t="s">
        <v>120</v>
      </c>
      <c r="B9" s="169">
        <v>61</v>
      </c>
      <c r="C9" s="170">
        <f t="shared" si="0"/>
        <v>2.5523012552301255E-2</v>
      </c>
      <c r="D9" s="169">
        <v>983</v>
      </c>
      <c r="E9" s="170">
        <f t="shared" si="1"/>
        <v>0.41129707112970709</v>
      </c>
      <c r="F9" s="169">
        <v>1181</v>
      </c>
      <c r="G9" s="170">
        <f t="shared" si="2"/>
        <v>0.49414225941422596</v>
      </c>
      <c r="H9" s="171">
        <f t="shared" si="3"/>
        <v>2225</v>
      </c>
      <c r="I9" s="172">
        <f t="shared" si="4"/>
        <v>0.93096234309623427</v>
      </c>
      <c r="J9" s="173"/>
      <c r="K9" s="169">
        <v>136</v>
      </c>
      <c r="L9" s="170">
        <f t="shared" si="5"/>
        <v>5.690376569037657E-2</v>
      </c>
      <c r="M9" s="174"/>
      <c r="N9" s="169">
        <v>3</v>
      </c>
      <c r="O9" s="170">
        <f t="shared" si="6"/>
        <v>1.2552301255230125E-3</v>
      </c>
      <c r="P9" s="174"/>
      <c r="Q9" s="169">
        <v>26</v>
      </c>
      <c r="R9" s="170">
        <f t="shared" si="7"/>
        <v>1.0878661087866108E-2</v>
      </c>
      <c r="S9" s="174"/>
      <c r="T9" s="175">
        <f t="shared" si="8"/>
        <v>2390</v>
      </c>
    </row>
    <row r="10" spans="1:30" ht="16.5" customHeight="1">
      <c r="A10" s="168" t="s">
        <v>35</v>
      </c>
      <c r="B10" s="169">
        <v>88</v>
      </c>
      <c r="C10" s="170">
        <f t="shared" si="0"/>
        <v>4.5738045738045741E-2</v>
      </c>
      <c r="D10" s="169">
        <v>1016</v>
      </c>
      <c r="E10" s="170">
        <f t="shared" si="1"/>
        <v>0.5280665280665281</v>
      </c>
      <c r="F10" s="169">
        <v>703</v>
      </c>
      <c r="G10" s="170">
        <f t="shared" si="2"/>
        <v>0.36538461538461536</v>
      </c>
      <c r="H10" s="171">
        <f t="shared" si="3"/>
        <v>1807</v>
      </c>
      <c r="I10" s="172">
        <f t="shared" si="4"/>
        <v>0.93918918918918914</v>
      </c>
      <c r="J10" s="173"/>
      <c r="K10" s="169">
        <v>101</v>
      </c>
      <c r="L10" s="170">
        <f t="shared" si="5"/>
        <v>5.2494802494802498E-2</v>
      </c>
      <c r="M10" s="174"/>
      <c r="N10" s="169">
        <v>0</v>
      </c>
      <c r="O10" s="170">
        <f t="shared" si="6"/>
        <v>0</v>
      </c>
      <c r="P10" s="174"/>
      <c r="Q10" s="169">
        <v>16</v>
      </c>
      <c r="R10" s="170">
        <f t="shared" si="7"/>
        <v>8.3160083160083165E-3</v>
      </c>
      <c r="S10" s="174"/>
      <c r="T10" s="175">
        <f t="shared" si="8"/>
        <v>1924</v>
      </c>
    </row>
    <row r="11" spans="1:30" ht="16.5" customHeight="1">
      <c r="A11" s="168" t="s">
        <v>118</v>
      </c>
      <c r="B11" s="169">
        <v>1834</v>
      </c>
      <c r="C11" s="170">
        <f t="shared" si="0"/>
        <v>0.87751196172248802</v>
      </c>
      <c r="D11" s="169">
        <v>68</v>
      </c>
      <c r="E11" s="170">
        <f t="shared" si="1"/>
        <v>3.2535885167464113E-2</v>
      </c>
      <c r="F11" s="169">
        <v>94</v>
      </c>
      <c r="G11" s="170">
        <f t="shared" si="2"/>
        <v>4.4976076555023926E-2</v>
      </c>
      <c r="H11" s="171">
        <f t="shared" si="3"/>
        <v>1996</v>
      </c>
      <c r="I11" s="172">
        <f t="shared" si="4"/>
        <v>0.95502392344497611</v>
      </c>
      <c r="J11" s="173"/>
      <c r="K11" s="169">
        <v>76</v>
      </c>
      <c r="L11" s="170">
        <f t="shared" si="5"/>
        <v>3.6363636363636362E-2</v>
      </c>
      <c r="M11" s="174"/>
      <c r="N11" s="169">
        <v>2</v>
      </c>
      <c r="O11" s="170">
        <f t="shared" si="6"/>
        <v>9.5693779904306223E-4</v>
      </c>
      <c r="P11" s="174"/>
      <c r="Q11" s="169">
        <v>16</v>
      </c>
      <c r="R11" s="170">
        <f t="shared" si="7"/>
        <v>7.6555023923444978E-3</v>
      </c>
      <c r="S11" s="174"/>
      <c r="T11" s="175">
        <f t="shared" si="8"/>
        <v>2090</v>
      </c>
    </row>
    <row r="12" spans="1:30" ht="16.5" customHeight="1">
      <c r="A12" s="168" t="s">
        <v>123</v>
      </c>
      <c r="B12" s="169">
        <v>13</v>
      </c>
      <c r="C12" s="170">
        <f t="shared" si="0"/>
        <v>1.6414141414141416E-2</v>
      </c>
      <c r="D12" s="169">
        <v>738</v>
      </c>
      <c r="E12" s="170">
        <f t="shared" si="1"/>
        <v>0.93181818181818177</v>
      </c>
      <c r="F12" s="169">
        <v>8</v>
      </c>
      <c r="G12" s="170">
        <f t="shared" si="2"/>
        <v>1.0101010101010102E-2</v>
      </c>
      <c r="H12" s="171">
        <f t="shared" si="3"/>
        <v>759</v>
      </c>
      <c r="I12" s="172">
        <f t="shared" si="4"/>
        <v>0.95833333333333337</v>
      </c>
      <c r="J12" s="173"/>
      <c r="K12" s="169">
        <v>31</v>
      </c>
      <c r="L12" s="170">
        <f t="shared" si="5"/>
        <v>3.9141414141414144E-2</v>
      </c>
      <c r="M12" s="174"/>
      <c r="N12" s="169">
        <v>0</v>
      </c>
      <c r="O12" s="170">
        <f t="shared" si="6"/>
        <v>0</v>
      </c>
      <c r="P12" s="174"/>
      <c r="Q12" s="169">
        <v>2</v>
      </c>
      <c r="R12" s="170">
        <f t="shared" si="7"/>
        <v>2.5252525252525255E-3</v>
      </c>
      <c r="S12" s="174"/>
      <c r="T12" s="175">
        <f t="shared" si="8"/>
        <v>792</v>
      </c>
    </row>
    <row r="13" spans="1:30" ht="16.5" customHeight="1">
      <c r="A13" s="168" t="s">
        <v>124</v>
      </c>
      <c r="B13" s="169">
        <v>99</v>
      </c>
      <c r="C13" s="170">
        <f t="shared" si="0"/>
        <v>6.4453125E-2</v>
      </c>
      <c r="D13" s="169">
        <v>1235</v>
      </c>
      <c r="E13" s="170">
        <f t="shared" si="1"/>
        <v>0.80403645833333337</v>
      </c>
      <c r="F13" s="169">
        <v>118</v>
      </c>
      <c r="G13" s="170">
        <f t="shared" si="2"/>
        <v>7.6822916666666671E-2</v>
      </c>
      <c r="H13" s="171">
        <f t="shared" si="3"/>
        <v>1452</v>
      </c>
      <c r="I13" s="172">
        <f t="shared" si="4"/>
        <v>0.9453125</v>
      </c>
      <c r="J13" s="173"/>
      <c r="K13" s="169">
        <v>60</v>
      </c>
      <c r="L13" s="170">
        <f t="shared" si="5"/>
        <v>3.90625E-2</v>
      </c>
      <c r="M13" s="174"/>
      <c r="N13" s="169">
        <v>15</v>
      </c>
      <c r="O13" s="170">
        <f t="shared" si="6"/>
        <v>9.765625E-3</v>
      </c>
      <c r="P13" s="174"/>
      <c r="Q13" s="169">
        <v>9</v>
      </c>
      <c r="R13" s="170">
        <f t="shared" si="7"/>
        <v>5.859375E-3</v>
      </c>
      <c r="S13" s="174"/>
      <c r="T13" s="175">
        <f t="shared" si="8"/>
        <v>1536</v>
      </c>
    </row>
    <row r="14" spans="1:30" ht="16.5" customHeight="1">
      <c r="A14" s="168" t="s">
        <v>117</v>
      </c>
      <c r="B14" s="169">
        <v>3470</v>
      </c>
      <c r="C14" s="170">
        <f t="shared" si="0"/>
        <v>0.81801037246581798</v>
      </c>
      <c r="D14" s="169">
        <v>61</v>
      </c>
      <c r="E14" s="170">
        <f t="shared" si="1"/>
        <v>1.438000942951438E-2</v>
      </c>
      <c r="F14" s="169">
        <v>481</v>
      </c>
      <c r="G14" s="170">
        <f t="shared" si="2"/>
        <v>0.1133899104196134</v>
      </c>
      <c r="H14" s="171">
        <f t="shared" si="3"/>
        <v>4012</v>
      </c>
      <c r="I14" s="172">
        <f t="shared" si="4"/>
        <v>0.94578029231494576</v>
      </c>
      <c r="J14" s="173"/>
      <c r="K14" s="169">
        <v>154</v>
      </c>
      <c r="L14" s="170">
        <f t="shared" si="5"/>
        <v>3.6303630363036306E-2</v>
      </c>
      <c r="M14" s="174"/>
      <c r="N14" s="169">
        <v>2</v>
      </c>
      <c r="O14" s="170">
        <f t="shared" si="6"/>
        <v>4.7147571900047147E-4</v>
      </c>
      <c r="P14" s="174"/>
      <c r="Q14" s="169">
        <v>74</v>
      </c>
      <c r="R14" s="170">
        <f t="shared" si="7"/>
        <v>1.7444601603017446E-2</v>
      </c>
      <c r="S14" s="174"/>
      <c r="T14" s="175">
        <f t="shared" si="8"/>
        <v>4242</v>
      </c>
    </row>
    <row r="15" spans="1:30" ht="16.5" customHeight="1">
      <c r="A15" s="168" t="s">
        <v>125</v>
      </c>
      <c r="B15" s="169">
        <v>129</v>
      </c>
      <c r="C15" s="170">
        <f t="shared" si="0"/>
        <v>8.2008900190718367E-2</v>
      </c>
      <c r="D15" s="169">
        <v>1284</v>
      </c>
      <c r="E15" s="170">
        <f t="shared" si="1"/>
        <v>0.81627463445645265</v>
      </c>
      <c r="F15" s="169">
        <v>104</v>
      </c>
      <c r="G15" s="170">
        <f t="shared" si="2"/>
        <v>6.6115702479338845E-2</v>
      </c>
      <c r="H15" s="171">
        <f t="shared" si="3"/>
        <v>1517</v>
      </c>
      <c r="I15" s="172">
        <f t="shared" si="4"/>
        <v>0.96439923712650988</v>
      </c>
      <c r="J15" s="173"/>
      <c r="K15" s="169">
        <v>49</v>
      </c>
      <c r="L15" s="170">
        <f t="shared" si="5"/>
        <v>3.1150667514303877E-2</v>
      </c>
      <c r="M15" s="174"/>
      <c r="N15" s="169">
        <v>0</v>
      </c>
      <c r="O15" s="170">
        <f t="shared" si="6"/>
        <v>0</v>
      </c>
      <c r="P15" s="174"/>
      <c r="Q15" s="169">
        <v>7</v>
      </c>
      <c r="R15" s="170">
        <f t="shared" si="7"/>
        <v>4.4500953591862687E-3</v>
      </c>
      <c r="S15" s="174"/>
      <c r="T15" s="175">
        <f t="shared" si="8"/>
        <v>1573</v>
      </c>
    </row>
    <row r="16" spans="1:30" ht="16.5" customHeight="1">
      <c r="A16" s="168" t="s">
        <v>41</v>
      </c>
      <c r="B16" s="169">
        <v>91</v>
      </c>
      <c r="C16" s="170">
        <f t="shared" si="0"/>
        <v>0.15294117647058825</v>
      </c>
      <c r="D16" s="169">
        <v>402</v>
      </c>
      <c r="E16" s="170">
        <f t="shared" si="1"/>
        <v>0.67563025210084038</v>
      </c>
      <c r="F16" s="169">
        <v>83</v>
      </c>
      <c r="G16" s="170">
        <f t="shared" si="2"/>
        <v>0.13949579831932774</v>
      </c>
      <c r="H16" s="171">
        <f t="shared" si="3"/>
        <v>576</v>
      </c>
      <c r="I16" s="172">
        <f t="shared" si="4"/>
        <v>0.9680672268907563</v>
      </c>
      <c r="J16" s="173"/>
      <c r="K16" s="169">
        <v>16</v>
      </c>
      <c r="L16" s="170">
        <f t="shared" si="5"/>
        <v>2.689075630252101E-2</v>
      </c>
      <c r="M16" s="174"/>
      <c r="N16" s="169">
        <v>2</v>
      </c>
      <c r="O16" s="170">
        <f t="shared" si="6"/>
        <v>3.3613445378151263E-3</v>
      </c>
      <c r="P16" s="174"/>
      <c r="Q16" s="169">
        <v>1</v>
      </c>
      <c r="R16" s="170">
        <f t="shared" si="7"/>
        <v>1.6806722689075631E-3</v>
      </c>
      <c r="S16" s="174"/>
      <c r="T16" s="175">
        <f t="shared" si="8"/>
        <v>595</v>
      </c>
    </row>
    <row r="17" spans="1:20" ht="16.5" customHeight="1">
      <c r="A17" s="168" t="s">
        <v>42</v>
      </c>
      <c r="B17" s="169">
        <v>600</v>
      </c>
      <c r="C17" s="170">
        <f t="shared" si="0"/>
        <v>0.93603744149765988</v>
      </c>
      <c r="D17" s="169">
        <v>14</v>
      </c>
      <c r="E17" s="170">
        <f t="shared" si="1"/>
        <v>2.1840873634945399E-2</v>
      </c>
      <c r="F17" s="169">
        <v>14</v>
      </c>
      <c r="G17" s="170">
        <f t="shared" si="2"/>
        <v>2.1840873634945399E-2</v>
      </c>
      <c r="H17" s="171">
        <f t="shared" si="3"/>
        <v>628</v>
      </c>
      <c r="I17" s="172">
        <f t="shared" si="4"/>
        <v>0.97971918876755071</v>
      </c>
      <c r="J17" s="173"/>
      <c r="K17" s="169">
        <v>3</v>
      </c>
      <c r="L17" s="170">
        <f t="shared" si="5"/>
        <v>4.6801872074882997E-3</v>
      </c>
      <c r="M17" s="174"/>
      <c r="N17" s="169">
        <v>2</v>
      </c>
      <c r="O17" s="170">
        <f t="shared" si="6"/>
        <v>3.1201248049921998E-3</v>
      </c>
      <c r="P17" s="174"/>
      <c r="Q17" s="169">
        <v>8</v>
      </c>
      <c r="R17" s="170">
        <f t="shared" si="7"/>
        <v>1.2480499219968799E-2</v>
      </c>
      <c r="S17" s="174"/>
      <c r="T17" s="175">
        <f t="shared" si="8"/>
        <v>641</v>
      </c>
    </row>
    <row r="18" spans="1:20" ht="16.5" customHeight="1">
      <c r="A18" s="168" t="s">
        <v>119</v>
      </c>
      <c r="B18" s="169">
        <v>2301</v>
      </c>
      <c r="C18" s="170">
        <f t="shared" si="0"/>
        <v>0.91056588840522357</v>
      </c>
      <c r="D18" s="169">
        <v>38</v>
      </c>
      <c r="E18" s="170">
        <f t="shared" si="1"/>
        <v>1.5037593984962405E-2</v>
      </c>
      <c r="F18" s="169">
        <v>55</v>
      </c>
      <c r="G18" s="170">
        <f t="shared" si="2"/>
        <v>2.1764938662445589E-2</v>
      </c>
      <c r="H18" s="171">
        <f t="shared" si="3"/>
        <v>2394</v>
      </c>
      <c r="I18" s="172">
        <f t="shared" si="4"/>
        <v>0.94736842105263153</v>
      </c>
      <c r="J18" s="173"/>
      <c r="K18" s="169">
        <v>25</v>
      </c>
      <c r="L18" s="170">
        <f t="shared" si="5"/>
        <v>9.8931539374752676E-3</v>
      </c>
      <c r="M18" s="174"/>
      <c r="N18" s="169">
        <v>1</v>
      </c>
      <c r="O18" s="170">
        <f t="shared" si="6"/>
        <v>3.9572615749901069E-4</v>
      </c>
      <c r="P18" s="174"/>
      <c r="Q18" s="169">
        <v>107</v>
      </c>
      <c r="R18" s="170">
        <f t="shared" si="7"/>
        <v>4.2342698852394146E-2</v>
      </c>
      <c r="S18" s="174"/>
      <c r="T18" s="175">
        <f t="shared" si="8"/>
        <v>2527</v>
      </c>
    </row>
    <row r="19" spans="1:20" ht="16.5" customHeight="1">
      <c r="A19" s="168" t="s">
        <v>116</v>
      </c>
      <c r="B19" s="169">
        <v>4329</v>
      </c>
      <c r="C19" s="170">
        <f t="shared" si="0"/>
        <v>0.93640493186242701</v>
      </c>
      <c r="D19" s="169">
        <v>104</v>
      </c>
      <c r="E19" s="170">
        <f t="shared" si="1"/>
        <v>2.2496214579277526E-2</v>
      </c>
      <c r="F19" s="169">
        <v>59</v>
      </c>
      <c r="G19" s="170">
        <f t="shared" si="2"/>
        <v>1.2762275578628596E-2</v>
      </c>
      <c r="H19" s="171">
        <f t="shared" si="3"/>
        <v>4492</v>
      </c>
      <c r="I19" s="172">
        <f t="shared" si="4"/>
        <v>0.97166342202033307</v>
      </c>
      <c r="J19" s="173"/>
      <c r="K19" s="169">
        <v>29</v>
      </c>
      <c r="L19" s="170">
        <f t="shared" si="5"/>
        <v>6.2729829115293102E-3</v>
      </c>
      <c r="M19" s="174"/>
      <c r="N19" s="169">
        <v>1</v>
      </c>
      <c r="O19" s="170">
        <f t="shared" si="6"/>
        <v>2.1630975556997622E-4</v>
      </c>
      <c r="P19" s="174"/>
      <c r="Q19" s="169">
        <v>101</v>
      </c>
      <c r="R19" s="170">
        <f t="shared" si="7"/>
        <v>2.1847285312567598E-2</v>
      </c>
      <c r="S19" s="174"/>
      <c r="T19" s="175">
        <f t="shared" si="8"/>
        <v>4623</v>
      </c>
    </row>
    <row r="20" spans="1:20" ht="16.5" customHeight="1">
      <c r="A20" s="176" t="s">
        <v>44</v>
      </c>
      <c r="B20" s="177">
        <v>27411</v>
      </c>
      <c r="C20" s="178">
        <f t="shared" si="0"/>
        <v>0.59448263896419351</v>
      </c>
      <c r="D20" s="177">
        <v>9730</v>
      </c>
      <c r="E20" s="178">
        <f>D20/T20</f>
        <v>0.21102170942766055</v>
      </c>
      <c r="F20" s="177">
        <v>5110</v>
      </c>
      <c r="G20" s="178">
        <f t="shared" si="2"/>
        <v>0.11082435099438287</v>
      </c>
      <c r="H20" s="177">
        <f t="shared" si="3"/>
        <v>42251</v>
      </c>
      <c r="I20" s="178">
        <f t="shared" si="4"/>
        <v>0.91632869938623696</v>
      </c>
      <c r="J20" s="173"/>
      <c r="K20" s="179">
        <v>2172</v>
      </c>
      <c r="L20" s="180">
        <f t="shared" si="5"/>
        <v>4.7105771107592877E-2</v>
      </c>
      <c r="M20" s="173"/>
      <c r="N20" s="181">
        <v>116</v>
      </c>
      <c r="O20" s="182">
        <f t="shared" si="6"/>
        <v>2.515777830792253E-3</v>
      </c>
      <c r="P20" s="173"/>
      <c r="Q20" s="183">
        <v>1570</v>
      </c>
      <c r="R20" s="184">
        <f t="shared" si="7"/>
        <v>3.4049751675377909E-2</v>
      </c>
      <c r="S20" s="173"/>
      <c r="T20" s="175">
        <f t="shared" si="8"/>
        <v>46109</v>
      </c>
    </row>
  </sheetData>
  <mergeCells count="8">
    <mergeCell ref="A1:T1"/>
    <mergeCell ref="B3:C3"/>
    <mergeCell ref="D3:E3"/>
    <mergeCell ref="F3:G3"/>
    <mergeCell ref="H3:I3"/>
    <mergeCell ref="K3:L3"/>
    <mergeCell ref="N3:O3"/>
    <mergeCell ref="Q3:R3"/>
  </mergeCells>
  <printOptions horizontalCentered="1"/>
  <pageMargins left="0.78740157480314965" right="0.39370078740157483" top="0.47244094488188981" bottom="0.19685039370078741" header="0.11811023622047245" footer="0.51181102362204722"/>
  <pageSetup paperSize="9" orientation="landscape"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V15"/>
  <sheetViews>
    <sheetView zoomScale="115" zoomScaleNormal="115" workbookViewId="0">
      <selection sqref="A1:V1"/>
    </sheetView>
  </sheetViews>
  <sheetFormatPr baseColWidth="10" defaultColWidth="11.44140625" defaultRowHeight="13.2"/>
  <cols>
    <col min="1" max="1" width="10.88671875" style="47" bestFit="1" customWidth="1"/>
    <col min="2" max="3" width="5.44140625" style="47" bestFit="1" customWidth="1"/>
    <col min="4" max="4" width="6.44140625" style="47" bestFit="1" customWidth="1"/>
    <col min="5" max="8" width="5.44140625" style="47" bestFit="1" customWidth="1"/>
    <col min="9" max="9" width="4" style="47" bestFit="1" customWidth="1"/>
    <col min="10" max="13" width="5.44140625" style="47" bestFit="1" customWidth="1"/>
    <col min="14" max="14" width="4" style="47" bestFit="1" customWidth="1"/>
    <col min="15" max="16" width="5.44140625" style="47" bestFit="1" customWidth="1"/>
    <col min="17" max="17" width="6.44140625" style="47" bestFit="1" customWidth="1"/>
    <col min="18" max="18" width="8.5546875" style="47" bestFit="1" customWidth="1"/>
    <col min="19" max="19" width="3" style="47" customWidth="1"/>
    <col min="20" max="22" width="9.6640625" style="205" customWidth="1"/>
    <col min="23" max="16384" width="11.44140625" style="47"/>
  </cols>
  <sheetData>
    <row r="1" spans="1:22" ht="26.25" customHeight="1">
      <c r="A1" s="514" t="s">
        <v>375</v>
      </c>
      <c r="B1" s="514"/>
      <c r="C1" s="514"/>
      <c r="D1" s="514"/>
      <c r="E1" s="514"/>
      <c r="F1" s="514"/>
      <c r="G1" s="514"/>
      <c r="H1" s="514"/>
      <c r="I1" s="514"/>
      <c r="J1" s="514"/>
      <c r="K1" s="514"/>
      <c r="L1" s="514"/>
      <c r="M1" s="514"/>
      <c r="N1" s="514"/>
      <c r="O1" s="514"/>
      <c r="P1" s="514"/>
      <c r="Q1" s="514"/>
      <c r="R1" s="514"/>
      <c r="S1" s="514"/>
      <c r="T1" s="514"/>
      <c r="U1" s="514"/>
      <c r="V1" s="514"/>
    </row>
    <row r="3" spans="1:22" ht="33.75" customHeight="1">
      <c r="A3" s="533" t="s">
        <v>153</v>
      </c>
      <c r="B3" s="531" t="s">
        <v>122</v>
      </c>
      <c r="C3" s="531" t="s">
        <v>121</v>
      </c>
      <c r="D3" s="531" t="s">
        <v>37</v>
      </c>
      <c r="E3" s="531" t="s">
        <v>0</v>
      </c>
      <c r="F3" s="531" t="s">
        <v>120</v>
      </c>
      <c r="G3" s="531" t="s">
        <v>35</v>
      </c>
      <c r="H3" s="531" t="s">
        <v>118</v>
      </c>
      <c r="I3" s="531" t="s">
        <v>123</v>
      </c>
      <c r="J3" s="531" t="s">
        <v>124</v>
      </c>
      <c r="K3" s="531" t="s">
        <v>117</v>
      </c>
      <c r="L3" s="531" t="s">
        <v>125</v>
      </c>
      <c r="M3" s="531" t="s">
        <v>41</v>
      </c>
      <c r="N3" s="531" t="s">
        <v>42</v>
      </c>
      <c r="O3" s="531" t="s">
        <v>119</v>
      </c>
      <c r="P3" s="531" t="s">
        <v>116</v>
      </c>
      <c r="Q3" s="535" t="s">
        <v>303</v>
      </c>
      <c r="R3" s="526" t="s">
        <v>127</v>
      </c>
      <c r="T3" s="528" t="s">
        <v>154</v>
      </c>
      <c r="U3" s="529"/>
      <c r="V3" s="530"/>
    </row>
    <row r="4" spans="1:22" ht="33.75" customHeight="1">
      <c r="A4" s="534"/>
      <c r="B4" s="532"/>
      <c r="C4" s="532"/>
      <c r="D4" s="532"/>
      <c r="E4" s="532"/>
      <c r="F4" s="532"/>
      <c r="G4" s="532"/>
      <c r="H4" s="532"/>
      <c r="I4" s="532"/>
      <c r="J4" s="532"/>
      <c r="K4" s="532"/>
      <c r="L4" s="532"/>
      <c r="M4" s="532"/>
      <c r="N4" s="532"/>
      <c r="O4" s="532"/>
      <c r="P4" s="532"/>
      <c r="Q4" s="536"/>
      <c r="R4" s="527"/>
      <c r="T4" s="185" t="s">
        <v>153</v>
      </c>
      <c r="U4" s="186" t="s">
        <v>155</v>
      </c>
      <c r="V4" s="187" t="s">
        <v>156</v>
      </c>
    </row>
    <row r="5" spans="1:22" ht="12.75" customHeight="1">
      <c r="A5" s="188" t="s">
        <v>157</v>
      </c>
      <c r="B5" s="189">
        <v>61</v>
      </c>
      <c r="C5" s="189">
        <v>169</v>
      </c>
      <c r="D5" s="189">
        <v>233</v>
      </c>
      <c r="E5" s="189">
        <v>28</v>
      </c>
      <c r="F5" s="189">
        <v>74</v>
      </c>
      <c r="G5" s="189">
        <v>42</v>
      </c>
      <c r="H5" s="189">
        <v>35</v>
      </c>
      <c r="I5" s="189">
        <v>16</v>
      </c>
      <c r="J5" s="189">
        <v>41</v>
      </c>
      <c r="K5" s="189">
        <v>379</v>
      </c>
      <c r="L5" s="189">
        <v>58</v>
      </c>
      <c r="M5" s="189">
        <v>21</v>
      </c>
      <c r="N5" s="189">
        <v>27</v>
      </c>
      <c r="O5" s="189">
        <v>85</v>
      </c>
      <c r="P5" s="189">
        <v>147</v>
      </c>
      <c r="Q5" s="190">
        <v>1416</v>
      </c>
      <c r="R5" s="191">
        <v>3.162973552537527E-2</v>
      </c>
      <c r="S5" s="3"/>
      <c r="T5" s="192" t="s">
        <v>157</v>
      </c>
      <c r="U5" s="193">
        <v>0.56999999999999995</v>
      </c>
      <c r="V5" s="194">
        <v>0.42</v>
      </c>
    </row>
    <row r="6" spans="1:22">
      <c r="A6" s="195" t="s">
        <v>158</v>
      </c>
      <c r="B6" s="196">
        <v>911</v>
      </c>
      <c r="C6" s="196">
        <v>1143</v>
      </c>
      <c r="D6" s="196">
        <v>1160</v>
      </c>
      <c r="E6" s="196">
        <v>367</v>
      </c>
      <c r="F6" s="196">
        <v>567</v>
      </c>
      <c r="G6" s="196">
        <v>445</v>
      </c>
      <c r="H6" s="196">
        <v>471</v>
      </c>
      <c r="I6" s="196">
        <v>200</v>
      </c>
      <c r="J6" s="196">
        <v>346</v>
      </c>
      <c r="K6" s="196">
        <v>1675</v>
      </c>
      <c r="L6" s="196">
        <v>420</v>
      </c>
      <c r="M6" s="196">
        <v>140</v>
      </c>
      <c r="N6" s="196">
        <v>140</v>
      </c>
      <c r="O6" s="196">
        <v>735</v>
      </c>
      <c r="P6" s="196">
        <v>1171</v>
      </c>
      <c r="Q6" s="197">
        <v>9891</v>
      </c>
      <c r="R6" s="198">
        <v>0.22093906361686919</v>
      </c>
      <c r="S6" s="3"/>
      <c r="T6" s="192" t="s">
        <v>158</v>
      </c>
      <c r="U6" s="193">
        <v>0.55571082541457051</v>
      </c>
      <c r="V6" s="194">
        <v>0.44428917458542949</v>
      </c>
    </row>
    <row r="7" spans="1:22">
      <c r="A7" s="188" t="s">
        <v>159</v>
      </c>
      <c r="B7" s="189">
        <v>628</v>
      </c>
      <c r="C7" s="189">
        <v>704</v>
      </c>
      <c r="D7" s="189">
        <v>802</v>
      </c>
      <c r="E7" s="189">
        <v>206</v>
      </c>
      <c r="F7" s="189">
        <v>288</v>
      </c>
      <c r="G7" s="189">
        <v>242</v>
      </c>
      <c r="H7" s="189">
        <v>262</v>
      </c>
      <c r="I7" s="189">
        <v>116</v>
      </c>
      <c r="J7" s="189">
        <v>187</v>
      </c>
      <c r="K7" s="189">
        <v>751</v>
      </c>
      <c r="L7" s="189">
        <v>204</v>
      </c>
      <c r="M7" s="189">
        <v>61</v>
      </c>
      <c r="N7" s="189">
        <v>73</v>
      </c>
      <c r="O7" s="189">
        <v>466</v>
      </c>
      <c r="P7" s="189">
        <v>574</v>
      </c>
      <c r="Q7" s="190">
        <v>5564</v>
      </c>
      <c r="R7" s="191">
        <v>0.12428520371694067</v>
      </c>
      <c r="S7" s="3"/>
      <c r="T7" s="192" t="s">
        <v>159</v>
      </c>
      <c r="U7" s="193">
        <v>0.52762730227518961</v>
      </c>
      <c r="V7" s="194">
        <v>0.47237269772481039</v>
      </c>
    </row>
    <row r="8" spans="1:22">
      <c r="A8" s="188" t="s">
        <v>160</v>
      </c>
      <c r="B8" s="189">
        <v>246</v>
      </c>
      <c r="C8" s="189">
        <v>305</v>
      </c>
      <c r="D8" s="189">
        <v>530</v>
      </c>
      <c r="E8" s="189">
        <v>106</v>
      </c>
      <c r="F8" s="189">
        <v>128</v>
      </c>
      <c r="G8" s="189">
        <v>96</v>
      </c>
      <c r="H8" s="189">
        <v>113</v>
      </c>
      <c r="I8" s="189">
        <v>46</v>
      </c>
      <c r="J8" s="189">
        <v>50</v>
      </c>
      <c r="K8" s="189">
        <v>215</v>
      </c>
      <c r="L8" s="189">
        <v>84</v>
      </c>
      <c r="M8" s="189">
        <v>24</v>
      </c>
      <c r="N8" s="189">
        <v>30</v>
      </c>
      <c r="O8" s="189">
        <v>155</v>
      </c>
      <c r="P8" s="189">
        <v>200</v>
      </c>
      <c r="Q8" s="190">
        <v>2328</v>
      </c>
      <c r="R8" s="191">
        <v>5.2001429592566116E-2</v>
      </c>
      <c r="S8" s="3"/>
      <c r="T8" s="192" t="s">
        <v>160</v>
      </c>
      <c r="U8" s="193">
        <v>0.49465126230209672</v>
      </c>
      <c r="V8" s="194">
        <v>0.50534873769790334</v>
      </c>
    </row>
    <row r="9" spans="1:22">
      <c r="A9" s="188" t="s">
        <v>161</v>
      </c>
      <c r="B9" s="189">
        <v>147</v>
      </c>
      <c r="C9" s="189">
        <v>448</v>
      </c>
      <c r="D9" s="189">
        <v>1110</v>
      </c>
      <c r="E9" s="189">
        <v>244</v>
      </c>
      <c r="F9" s="189">
        <v>95</v>
      </c>
      <c r="G9" s="189">
        <v>75</v>
      </c>
      <c r="H9" s="189">
        <v>104</v>
      </c>
      <c r="I9" s="189">
        <v>24</v>
      </c>
      <c r="J9" s="189">
        <v>46</v>
      </c>
      <c r="K9" s="189">
        <v>111</v>
      </c>
      <c r="L9" s="189">
        <v>45</v>
      </c>
      <c r="M9" s="189">
        <v>20</v>
      </c>
      <c r="N9" s="189">
        <v>24</v>
      </c>
      <c r="O9" s="189">
        <v>143</v>
      </c>
      <c r="P9" s="189">
        <v>200</v>
      </c>
      <c r="Q9" s="190">
        <v>2836</v>
      </c>
      <c r="R9" s="191">
        <v>6.3348820586132948E-2</v>
      </c>
      <c r="S9" s="3"/>
      <c r="T9" s="192" t="s">
        <v>161</v>
      </c>
      <c r="U9" s="193">
        <v>0.63321917808219175</v>
      </c>
      <c r="V9" s="194">
        <v>0.3667808219178082</v>
      </c>
    </row>
    <row r="10" spans="1:22">
      <c r="A10" s="188" t="s">
        <v>162</v>
      </c>
      <c r="B10" s="189">
        <v>69</v>
      </c>
      <c r="C10" s="189">
        <v>348</v>
      </c>
      <c r="D10" s="189">
        <v>633</v>
      </c>
      <c r="E10" s="189">
        <v>142</v>
      </c>
      <c r="F10" s="189">
        <v>36</v>
      </c>
      <c r="G10" s="189">
        <v>25</v>
      </c>
      <c r="H10" s="189">
        <v>53</v>
      </c>
      <c r="I10" s="189">
        <v>12</v>
      </c>
      <c r="J10" s="189">
        <v>21</v>
      </c>
      <c r="K10" s="189">
        <v>59</v>
      </c>
      <c r="L10" s="189">
        <v>33</v>
      </c>
      <c r="M10" s="189">
        <v>10</v>
      </c>
      <c r="N10" s="189">
        <v>11</v>
      </c>
      <c r="O10" s="189">
        <v>77</v>
      </c>
      <c r="P10" s="189">
        <v>116</v>
      </c>
      <c r="Q10" s="190">
        <v>1645</v>
      </c>
      <c r="R10" s="191">
        <v>3.6744996426018584E-2</v>
      </c>
      <c r="S10" s="3"/>
      <c r="T10" s="192" t="s">
        <v>162</v>
      </c>
      <c r="U10" s="193">
        <v>0.65931514799767843</v>
      </c>
      <c r="V10" s="194">
        <v>0.34068485200232151</v>
      </c>
    </row>
    <row r="11" spans="1:22">
      <c r="A11" s="188" t="s">
        <v>163</v>
      </c>
      <c r="B11" s="189">
        <v>292</v>
      </c>
      <c r="C11" s="189">
        <v>774</v>
      </c>
      <c r="D11" s="189">
        <v>1297</v>
      </c>
      <c r="E11" s="189">
        <v>285</v>
      </c>
      <c r="F11" s="189">
        <v>181</v>
      </c>
      <c r="G11" s="189">
        <v>156</v>
      </c>
      <c r="H11" s="189">
        <v>197</v>
      </c>
      <c r="I11" s="189">
        <v>46</v>
      </c>
      <c r="J11" s="189">
        <v>104</v>
      </c>
      <c r="K11" s="189">
        <v>171</v>
      </c>
      <c r="L11" s="189">
        <v>93</v>
      </c>
      <c r="M11" s="189">
        <v>63</v>
      </c>
      <c r="N11" s="189">
        <v>39</v>
      </c>
      <c r="O11" s="189">
        <v>177</v>
      </c>
      <c r="P11" s="189">
        <v>382</v>
      </c>
      <c r="Q11" s="190">
        <v>4257</v>
      </c>
      <c r="R11" s="191">
        <v>9.5090243030736238E-2</v>
      </c>
      <c r="S11" s="3"/>
      <c r="T11" s="192" t="s">
        <v>163</v>
      </c>
      <c r="U11" s="193">
        <v>0.7164767747589833</v>
      </c>
      <c r="V11" s="194">
        <v>0.28352322524101664</v>
      </c>
    </row>
    <row r="12" spans="1:22">
      <c r="A12" s="188" t="s">
        <v>164</v>
      </c>
      <c r="B12" s="189">
        <v>971</v>
      </c>
      <c r="C12" s="189">
        <v>1368</v>
      </c>
      <c r="D12" s="189">
        <v>2061</v>
      </c>
      <c r="E12" s="189">
        <v>511</v>
      </c>
      <c r="F12" s="189">
        <v>559</v>
      </c>
      <c r="G12" s="189">
        <v>439</v>
      </c>
      <c r="H12" s="189">
        <v>395</v>
      </c>
      <c r="I12" s="189">
        <v>161</v>
      </c>
      <c r="J12" s="189">
        <v>297</v>
      </c>
      <c r="K12" s="189">
        <v>386</v>
      </c>
      <c r="L12" s="189">
        <v>275</v>
      </c>
      <c r="M12" s="189">
        <v>112</v>
      </c>
      <c r="N12" s="189">
        <v>93</v>
      </c>
      <c r="O12" s="189">
        <v>326</v>
      </c>
      <c r="P12" s="189">
        <v>762</v>
      </c>
      <c r="Q12" s="190">
        <v>8716</v>
      </c>
      <c r="R12" s="191">
        <v>0.19469263759828448</v>
      </c>
      <c r="S12" s="3"/>
      <c r="T12" s="192" t="s">
        <v>164</v>
      </c>
      <c r="U12" s="193">
        <v>0.66825855175477566</v>
      </c>
      <c r="V12" s="194">
        <v>0.33174144824522434</v>
      </c>
    </row>
    <row r="13" spans="1:22">
      <c r="A13" s="188" t="s">
        <v>165</v>
      </c>
      <c r="B13" s="189">
        <v>616</v>
      </c>
      <c r="C13" s="189">
        <v>915</v>
      </c>
      <c r="D13" s="189">
        <v>1348</v>
      </c>
      <c r="E13" s="189">
        <v>358</v>
      </c>
      <c r="F13" s="189">
        <v>311</v>
      </c>
      <c r="G13" s="189">
        <v>269</v>
      </c>
      <c r="H13" s="189">
        <v>317</v>
      </c>
      <c r="I13" s="189">
        <v>127</v>
      </c>
      <c r="J13" s="189">
        <v>289</v>
      </c>
      <c r="K13" s="189">
        <v>235</v>
      </c>
      <c r="L13" s="189">
        <v>236</v>
      </c>
      <c r="M13" s="189">
        <v>107</v>
      </c>
      <c r="N13" s="189">
        <v>129</v>
      </c>
      <c r="O13" s="189">
        <v>246</v>
      </c>
      <c r="P13" s="189">
        <v>651</v>
      </c>
      <c r="Q13" s="190">
        <v>6154</v>
      </c>
      <c r="R13" s="191">
        <v>0.13746426018584704</v>
      </c>
      <c r="S13" s="3"/>
      <c r="T13" s="192" t="s">
        <v>165</v>
      </c>
      <c r="U13" s="193">
        <v>0.68127613442775281</v>
      </c>
      <c r="V13" s="194">
        <v>0.31872386557224719</v>
      </c>
    </row>
    <row r="14" spans="1:22">
      <c r="A14" s="188" t="s">
        <v>166</v>
      </c>
      <c r="B14" s="189">
        <v>133</v>
      </c>
      <c r="C14" s="189">
        <v>312</v>
      </c>
      <c r="D14" s="189">
        <v>437</v>
      </c>
      <c r="E14" s="189">
        <v>104</v>
      </c>
      <c r="F14" s="189">
        <v>97</v>
      </c>
      <c r="G14" s="189">
        <v>88</v>
      </c>
      <c r="H14" s="189">
        <v>108</v>
      </c>
      <c r="I14" s="189">
        <v>33</v>
      </c>
      <c r="J14" s="189">
        <v>116</v>
      </c>
      <c r="K14" s="189">
        <v>71</v>
      </c>
      <c r="L14" s="189">
        <v>87</v>
      </c>
      <c r="M14" s="189">
        <v>31</v>
      </c>
      <c r="N14" s="189">
        <v>57</v>
      </c>
      <c r="O14" s="189">
        <v>70</v>
      </c>
      <c r="P14" s="189">
        <v>217</v>
      </c>
      <c r="Q14" s="190">
        <v>1961</v>
      </c>
      <c r="R14" s="191">
        <v>4.3803609721229451E-2</v>
      </c>
      <c r="S14" s="3"/>
      <c r="T14" s="192" t="s">
        <v>166</v>
      </c>
      <c r="U14" s="193">
        <v>0.6556291390728477</v>
      </c>
      <c r="V14" s="194">
        <v>0.3443708609271523</v>
      </c>
    </row>
    <row r="15" spans="1:22">
      <c r="A15" s="199" t="s">
        <v>2</v>
      </c>
      <c r="B15" s="200">
        <v>4074</v>
      </c>
      <c r="C15" s="200">
        <v>6486</v>
      </c>
      <c r="D15" s="200">
        <v>9611</v>
      </c>
      <c r="E15" s="200">
        <v>2351</v>
      </c>
      <c r="F15" s="200">
        <v>2336</v>
      </c>
      <c r="G15" s="200">
        <v>1877</v>
      </c>
      <c r="H15" s="200">
        <v>2055</v>
      </c>
      <c r="I15" s="200">
        <v>781</v>
      </c>
      <c r="J15" s="200">
        <v>1497</v>
      </c>
      <c r="K15" s="200">
        <v>4053</v>
      </c>
      <c r="L15" s="200">
        <v>1535</v>
      </c>
      <c r="M15" s="200">
        <v>589</v>
      </c>
      <c r="N15" s="200">
        <v>623</v>
      </c>
      <c r="O15" s="200">
        <v>2480</v>
      </c>
      <c r="P15" s="200">
        <v>4420</v>
      </c>
      <c r="Q15" s="200">
        <v>44768</v>
      </c>
      <c r="R15" s="201">
        <v>0.99999999999999989</v>
      </c>
      <c r="S15" s="3"/>
      <c r="T15" s="202" t="s">
        <v>2</v>
      </c>
      <c r="U15" s="203">
        <v>0.61784356269737262</v>
      </c>
      <c r="V15" s="204">
        <v>0.38215643730262733</v>
      </c>
    </row>
  </sheetData>
  <mergeCells count="20">
    <mergeCell ref="A1:V1"/>
    <mergeCell ref="A3:A4"/>
    <mergeCell ref="B3:B4"/>
    <mergeCell ref="C3:C4"/>
    <mergeCell ref="D3:D4"/>
    <mergeCell ref="E3:E4"/>
    <mergeCell ref="F3:F4"/>
    <mergeCell ref="G3:G4"/>
    <mergeCell ref="H3:H4"/>
    <mergeCell ref="I3:I4"/>
    <mergeCell ref="P3:P4"/>
    <mergeCell ref="Q3:Q4"/>
    <mergeCell ref="R3:R4"/>
    <mergeCell ref="T3:V3"/>
    <mergeCell ref="J3:J4"/>
    <mergeCell ref="K3:K4"/>
    <mergeCell ref="L3:L4"/>
    <mergeCell ref="M3:M4"/>
    <mergeCell ref="N3:N4"/>
    <mergeCell ref="O3:O4"/>
  </mergeCells>
  <printOptions horizontalCentered="1"/>
  <pageMargins left="0.78740157480314965" right="0.19685039370078741" top="0.39370078740157483" bottom="0.19685039370078741" header="0.11811023622047245" footer="0.51181102362204722"/>
  <pageSetup paperSize="9" scale="99"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17</vt:i4>
      </vt:variant>
      <vt:variant>
        <vt:lpstr>Plages nommées</vt:lpstr>
      </vt:variant>
      <vt:variant>
        <vt:i4>9</vt:i4>
      </vt:variant>
    </vt:vector>
  </HeadingPairs>
  <TitlesOfParts>
    <vt:vector size="26" baseType="lpstr">
      <vt:lpstr>Modalités ouverture</vt:lpstr>
      <vt:lpstr>Jours ouverts</vt:lpstr>
      <vt:lpstr>Surfaces et places assises</vt:lpstr>
      <vt:lpstr>Entrées</vt:lpstr>
      <vt:lpstr>Site</vt:lpstr>
      <vt:lpstr>Abonnés au 31 cate d'abo</vt:lpstr>
      <vt:lpstr>Abonnés communes et %</vt:lpstr>
      <vt:lpstr>Récap abo communes</vt:lpstr>
      <vt:lpstr>Abonnés au 31 âges</vt:lpstr>
      <vt:lpstr>Abonnés au 31 CSP</vt:lpstr>
      <vt:lpstr>Emprunteurs 1 prêt</vt:lpstr>
      <vt:lpstr>Prêts</vt:lpstr>
      <vt:lpstr>Prêt numérique</vt:lpstr>
      <vt:lpstr>Collection</vt:lpstr>
      <vt:lpstr>Acquisitions par domaine </vt:lpstr>
      <vt:lpstr>Acquisitions par loc</vt:lpstr>
      <vt:lpstr>Périodiques </vt:lpstr>
      <vt:lpstr>'Abonnés au 31 âges'!Zone_d_impression</vt:lpstr>
      <vt:lpstr>'Abonnés au 31 cate d''abo'!Zone_d_impression</vt:lpstr>
      <vt:lpstr>'Abonnés au 31 CSP'!Zone_d_impression</vt:lpstr>
      <vt:lpstr>Collection!Zone_d_impression</vt:lpstr>
      <vt:lpstr>Entrées!Zone_d_impression</vt:lpstr>
      <vt:lpstr>'Prêt numérique'!Zone_d_impression</vt:lpstr>
      <vt:lpstr>Prêts!Zone_d_impression</vt:lpstr>
      <vt:lpstr>'Récap abo communes'!Zone_d_impression</vt:lpstr>
      <vt:lpstr>Site!Zone_d_impression</vt:lpstr>
    </vt:vector>
  </TitlesOfParts>
  <Company>TransGourmet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GP</dc:creator>
  <cp:lastModifiedBy>VALENTIN jérémie</cp:lastModifiedBy>
  <cp:lastPrinted>2021-04-01T10:10:21Z</cp:lastPrinted>
  <dcterms:created xsi:type="dcterms:W3CDTF">2020-05-05T13:43:35Z</dcterms:created>
  <dcterms:modified xsi:type="dcterms:W3CDTF">2021-04-19T13:58:20Z</dcterms:modified>
</cp:coreProperties>
</file>